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S:\MARCHES PUBLICS - DCE\MAGASIN\2026\Produits d'entretien\DCE\"/>
    </mc:Choice>
  </mc:AlternateContent>
  <bookViews>
    <workbookView xWindow="0" yWindow="0" windowWidth="25200" windowHeight="9930" activeTab="2"/>
  </bookViews>
  <sheets>
    <sheet name="1 - Hygiene et désinfection" sheetId="4" r:id="rId1"/>
    <sheet name="2 - PE Courant" sheetId="5" r:id="rId2"/>
    <sheet name="3 - Ouate" sheetId="6" r:id="rId3"/>
    <sheet name="4 - Materiel textile accessoire" sheetId="7" r:id="rId4"/>
    <sheet name="5 - Consommable usage unique" sheetId="16" r:id="rId5"/>
  </sheets>
  <definedNames>
    <definedName name="_xlnm._FilterDatabase" localSheetId="0" hidden="1">'1 - Hygiene et désinfection'!$A$4:$Q$21</definedName>
    <definedName name="_xlnm._FilterDatabase" localSheetId="1" hidden="1">'2 - PE Courant'!$A$4:$Q$34</definedName>
    <definedName name="_xlnm._FilterDatabase" localSheetId="2" hidden="1">'3 - Ouate'!$A$4:$D$15</definedName>
    <definedName name="_xlnm._FilterDatabase" localSheetId="3" hidden="1">'4 - Materiel textile accessoire'!$A$3:$H$74</definedName>
    <definedName name="_xlnm._FilterDatabase" localSheetId="4" hidden="1">'5 - Consommable usage unique'!$A$4:$O$32</definedName>
    <definedName name="_xlnm.Print_Titles" localSheetId="0">'1 - Hygiene et désinfection'!$4:$4</definedName>
    <definedName name="_xlnm.Print_Titles" localSheetId="1">'2 - PE Courant'!$4:$4</definedName>
    <definedName name="_xlnm.Print_Titles" localSheetId="2">'3 - Ouate'!$4:$4</definedName>
    <definedName name="_xlnm.Print_Titles" localSheetId="3">'4 - Materiel textile accessoire'!#REF!</definedName>
    <definedName name="_xlnm.Print_Titles" localSheetId="4">'5 - Consommable usage unique'!#REF!</definedName>
    <definedName name="_xlnm.Print_Area" localSheetId="0">'1 - Hygiene et désinfection'!$A$4:$Q$20</definedName>
    <definedName name="_xlnm.Print_Area" localSheetId="1">'2 - PE Courant'!$A$4:$Q$33</definedName>
    <definedName name="_xlnm.Print_Area" localSheetId="2">'3 - Ouate'!$A$4:$R$15</definedName>
    <definedName name="_xlnm.Print_Area" localSheetId="3">'4 - Materiel textile accessoire'!$A$3:$D$74</definedName>
    <definedName name="_xlnm.Print_Area" localSheetId="4">'5 - Consommable usage unique'!$A$4:$D$32</definedName>
  </definedNames>
  <calcPr calcId="162913"/>
</workbook>
</file>

<file path=xl/calcChain.xml><?xml version="1.0" encoding="utf-8"?>
<calcChain xmlns="http://schemas.openxmlformats.org/spreadsheetml/2006/main">
  <c r="N6" i="4" l="1"/>
  <c r="O6" i="4" s="1"/>
  <c r="L7" i="16" l="1"/>
  <c r="M7" i="16" s="1"/>
  <c r="L8" i="16"/>
  <c r="M8" i="16" s="1"/>
  <c r="L9" i="16"/>
  <c r="M9" i="16" s="1"/>
  <c r="L10" i="16"/>
  <c r="M10" i="16"/>
  <c r="L11" i="16"/>
  <c r="M11" i="16" s="1"/>
  <c r="L12" i="16"/>
  <c r="M12" i="16"/>
  <c r="L13" i="16"/>
  <c r="M13" i="16" s="1"/>
  <c r="L14" i="16"/>
  <c r="M14" i="16"/>
  <c r="L15" i="16"/>
  <c r="M15" i="16" s="1"/>
  <c r="L16" i="16"/>
  <c r="M16" i="16"/>
  <c r="L17" i="16"/>
  <c r="M17" i="16" s="1"/>
  <c r="L18" i="16"/>
  <c r="M18" i="16"/>
  <c r="L19" i="16"/>
  <c r="M19" i="16" s="1"/>
  <c r="L20" i="16"/>
  <c r="M20" i="16"/>
  <c r="L21" i="16"/>
  <c r="M21" i="16" s="1"/>
  <c r="L22" i="16"/>
  <c r="M22" i="16"/>
  <c r="L23" i="16"/>
  <c r="M23" i="16" s="1"/>
  <c r="L24" i="16"/>
  <c r="M24" i="16"/>
  <c r="L25" i="16"/>
  <c r="M25" i="16" s="1"/>
  <c r="L26" i="16"/>
  <c r="M26" i="16"/>
  <c r="L27" i="16"/>
  <c r="M27" i="16" s="1"/>
  <c r="L28" i="16"/>
  <c r="M28" i="16"/>
  <c r="L29" i="16"/>
  <c r="M29" i="16" s="1"/>
  <c r="L30" i="16"/>
  <c r="M30" i="16"/>
  <c r="L31" i="16"/>
  <c r="M31" i="16" s="1"/>
  <c r="L32" i="16"/>
  <c r="M32" i="16"/>
  <c r="L6" i="16"/>
  <c r="M6" i="16" s="1"/>
  <c r="G7" i="16"/>
  <c r="G8" i="16"/>
  <c r="G9" i="16"/>
  <c r="G10" i="16"/>
  <c r="G11" i="16"/>
  <c r="G12" i="16"/>
  <c r="G13" i="16"/>
  <c r="G14" i="16"/>
  <c r="G15" i="16"/>
  <c r="G16" i="16"/>
  <c r="G17" i="16"/>
  <c r="G18" i="16"/>
  <c r="G19" i="16"/>
  <c r="G20" i="16"/>
  <c r="G21" i="16"/>
  <c r="G22" i="16"/>
  <c r="G23" i="16"/>
  <c r="G24" i="16"/>
  <c r="G25" i="16"/>
  <c r="G26" i="16"/>
  <c r="G27" i="16"/>
  <c r="G28" i="16"/>
  <c r="G29" i="16"/>
  <c r="G30" i="16"/>
  <c r="G31" i="16"/>
  <c r="G32" i="16"/>
  <c r="G6" i="16"/>
  <c r="J6" i="7"/>
  <c r="K6" i="7" s="1"/>
  <c r="J7" i="7"/>
  <c r="K7" i="7"/>
  <c r="J8" i="7"/>
  <c r="K8" i="7" s="1"/>
  <c r="J9" i="7"/>
  <c r="K9" i="7"/>
  <c r="J10" i="7"/>
  <c r="K10" i="7" s="1"/>
  <c r="J11" i="7"/>
  <c r="K11" i="7"/>
  <c r="J12" i="7"/>
  <c r="K12" i="7" s="1"/>
  <c r="J13" i="7"/>
  <c r="K13" i="7"/>
  <c r="J14" i="7"/>
  <c r="K14" i="7" s="1"/>
  <c r="J15" i="7"/>
  <c r="K15" i="7"/>
  <c r="J16" i="7"/>
  <c r="K16" i="7" s="1"/>
  <c r="J17" i="7"/>
  <c r="K17" i="7"/>
  <c r="J18" i="7"/>
  <c r="K18" i="7" s="1"/>
  <c r="J19" i="7"/>
  <c r="K19" i="7"/>
  <c r="J20" i="7"/>
  <c r="K20" i="7" s="1"/>
  <c r="J21" i="7"/>
  <c r="K21" i="7"/>
  <c r="J22" i="7"/>
  <c r="K22" i="7" s="1"/>
  <c r="J23" i="7"/>
  <c r="K23" i="7"/>
  <c r="J24" i="7"/>
  <c r="K24" i="7" s="1"/>
  <c r="J25" i="7"/>
  <c r="K25" i="7"/>
  <c r="J26" i="7"/>
  <c r="K26" i="7" s="1"/>
  <c r="J27" i="7"/>
  <c r="K27" i="7"/>
  <c r="J28" i="7"/>
  <c r="K28" i="7" s="1"/>
  <c r="J29" i="7"/>
  <c r="K29" i="7"/>
  <c r="J30" i="7"/>
  <c r="K30" i="7" s="1"/>
  <c r="J31" i="7"/>
  <c r="K31" i="7"/>
  <c r="J32" i="7"/>
  <c r="K32" i="7" s="1"/>
  <c r="J33" i="7"/>
  <c r="K33" i="7"/>
  <c r="J34" i="7"/>
  <c r="K34" i="7" s="1"/>
  <c r="J35" i="7"/>
  <c r="K35" i="7"/>
  <c r="J36" i="7"/>
  <c r="K36" i="7" s="1"/>
  <c r="J37" i="7"/>
  <c r="K37" i="7"/>
  <c r="J38" i="7"/>
  <c r="K38" i="7" s="1"/>
  <c r="J39" i="7"/>
  <c r="K39" i="7"/>
  <c r="J40" i="7"/>
  <c r="K40" i="7" s="1"/>
  <c r="J41" i="7"/>
  <c r="K41" i="7"/>
  <c r="J42" i="7"/>
  <c r="K42" i="7" s="1"/>
  <c r="J43" i="7"/>
  <c r="K43" i="7"/>
  <c r="J44" i="7"/>
  <c r="K44" i="7" s="1"/>
  <c r="J45" i="7"/>
  <c r="K45" i="7"/>
  <c r="J46" i="7"/>
  <c r="K46" i="7" s="1"/>
  <c r="J47" i="7"/>
  <c r="K47" i="7"/>
  <c r="J48" i="7"/>
  <c r="K48" i="7" s="1"/>
  <c r="J49" i="7"/>
  <c r="K49" i="7"/>
  <c r="J50" i="7"/>
  <c r="K50" i="7" s="1"/>
  <c r="J51" i="7"/>
  <c r="K51" i="7"/>
  <c r="J52" i="7"/>
  <c r="K52" i="7" s="1"/>
  <c r="J53" i="7"/>
  <c r="K53" i="7"/>
  <c r="J54" i="7"/>
  <c r="K54" i="7" s="1"/>
  <c r="J55" i="7"/>
  <c r="K55" i="7"/>
  <c r="J56" i="7"/>
  <c r="K56" i="7" s="1"/>
  <c r="J57" i="7"/>
  <c r="K57" i="7"/>
  <c r="J58" i="7"/>
  <c r="K58" i="7" s="1"/>
  <c r="J59" i="7"/>
  <c r="K59" i="7"/>
  <c r="J60" i="7"/>
  <c r="K60" i="7" s="1"/>
  <c r="J61" i="7"/>
  <c r="K61" i="7"/>
  <c r="J62" i="7"/>
  <c r="K62" i="7" s="1"/>
  <c r="J63" i="7"/>
  <c r="K63" i="7"/>
  <c r="J64" i="7"/>
  <c r="K64" i="7" s="1"/>
  <c r="J65" i="7"/>
  <c r="K65" i="7"/>
  <c r="J66" i="7"/>
  <c r="K66" i="7" s="1"/>
  <c r="J67" i="7"/>
  <c r="K67" i="7"/>
  <c r="J68" i="7"/>
  <c r="K68" i="7" s="1"/>
  <c r="J69" i="7"/>
  <c r="K69" i="7"/>
  <c r="J70" i="7"/>
  <c r="K70" i="7" s="1"/>
  <c r="J71" i="7"/>
  <c r="K71" i="7"/>
  <c r="J72" i="7"/>
  <c r="K72" i="7" s="1"/>
  <c r="J73" i="7"/>
  <c r="K73" i="7"/>
  <c r="J74" i="7"/>
  <c r="K74" i="7" s="1"/>
  <c r="J5" i="7"/>
  <c r="K5" i="7" s="1"/>
  <c r="O7" i="6"/>
  <c r="P7" i="6" s="1"/>
  <c r="Q7" i="6" s="1"/>
  <c r="O8" i="6"/>
  <c r="P8" i="6" s="1"/>
  <c r="Q8" i="6" s="1"/>
  <c r="O9" i="6"/>
  <c r="P9" i="6"/>
  <c r="Q9" i="6" s="1"/>
  <c r="O10" i="6"/>
  <c r="P10" i="6" s="1"/>
  <c r="Q10" i="6" s="1"/>
  <c r="O11" i="6"/>
  <c r="P11" i="6"/>
  <c r="Q11" i="6" s="1"/>
  <c r="O12" i="6"/>
  <c r="P12" i="6" s="1"/>
  <c r="Q12" i="6" s="1"/>
  <c r="O13" i="6"/>
  <c r="P13" i="6"/>
  <c r="Q13" i="6" s="1"/>
  <c r="O14" i="6"/>
  <c r="P14" i="6" s="1"/>
  <c r="Q14" i="6" s="1"/>
  <c r="O15" i="6"/>
  <c r="P15" i="6"/>
  <c r="Q15" i="6" s="1"/>
  <c r="O6" i="6"/>
  <c r="P6" i="6" s="1"/>
  <c r="Q6" i="6" s="1"/>
  <c r="H7" i="6"/>
  <c r="H8" i="6"/>
  <c r="H9" i="6"/>
  <c r="H10" i="6"/>
  <c r="H11" i="6"/>
  <c r="H12" i="6"/>
  <c r="H13" i="6"/>
  <c r="H14" i="6"/>
  <c r="H15" i="6"/>
  <c r="H6" i="6"/>
  <c r="N7" i="5" l="1"/>
  <c r="O7" i="5"/>
  <c r="N8" i="5"/>
  <c r="O8" i="5" s="1"/>
  <c r="P8" i="5" s="1"/>
  <c r="N9" i="5"/>
  <c r="O9" i="5" s="1"/>
  <c r="P9" i="5" s="1"/>
  <c r="N10" i="5"/>
  <c r="P10" i="5" s="1"/>
  <c r="O10" i="5"/>
  <c r="N11" i="5"/>
  <c r="O11" i="5" s="1"/>
  <c r="P11" i="5" s="1"/>
  <c r="N12" i="5"/>
  <c r="O12" i="5"/>
  <c r="N13" i="5"/>
  <c r="O13" i="5" s="1"/>
  <c r="P13" i="5" s="1"/>
  <c r="N14" i="5"/>
  <c r="O14" i="5"/>
  <c r="P14" i="5"/>
  <c r="N15" i="5"/>
  <c r="P15" i="5" s="1"/>
  <c r="O15" i="5"/>
  <c r="N16" i="5"/>
  <c r="P16" i="5" s="1"/>
  <c r="O16" i="5"/>
  <c r="N17" i="5"/>
  <c r="O17" i="5" s="1"/>
  <c r="P17" i="5" s="1"/>
  <c r="N18" i="5"/>
  <c r="O18" i="5"/>
  <c r="N19" i="5"/>
  <c r="O19" i="5" s="1"/>
  <c r="P19" i="5" s="1"/>
  <c r="N20" i="5"/>
  <c r="O20" i="5" s="1"/>
  <c r="P20" i="5" s="1"/>
  <c r="N21" i="5"/>
  <c r="O21" i="5"/>
  <c r="P21" i="5"/>
  <c r="N22" i="5"/>
  <c r="O22" i="5"/>
  <c r="P22" i="5"/>
  <c r="N23" i="5"/>
  <c r="P23" i="5" s="1"/>
  <c r="O23" i="5"/>
  <c r="N24" i="5"/>
  <c r="O24" i="5"/>
  <c r="N25" i="5"/>
  <c r="O25" i="5"/>
  <c r="N26" i="5"/>
  <c r="O26" i="5"/>
  <c r="N27" i="5"/>
  <c r="O27" i="5"/>
  <c r="N28" i="5"/>
  <c r="P28" i="5" s="1"/>
  <c r="O28" i="5"/>
  <c r="N29" i="5"/>
  <c r="O29" i="5"/>
  <c r="P29" i="5"/>
  <c r="N30" i="5"/>
  <c r="O30" i="5"/>
  <c r="N31" i="5"/>
  <c r="P31" i="5" s="1"/>
  <c r="O31" i="5"/>
  <c r="N32" i="5"/>
  <c r="P32" i="5" s="1"/>
  <c r="O32" i="5"/>
  <c r="N33" i="5"/>
  <c r="P33" i="5" s="1"/>
  <c r="O33" i="5"/>
  <c r="O6" i="5"/>
  <c r="N6" i="5"/>
  <c r="P6" i="5" s="1"/>
  <c r="G33" i="5"/>
  <c r="G32" i="5"/>
  <c r="G31" i="5"/>
  <c r="G30" i="5"/>
  <c r="P30" i="5" s="1"/>
  <c r="G28" i="5"/>
  <c r="G27" i="5"/>
  <c r="G26" i="5"/>
  <c r="P26" i="5" s="1"/>
  <c r="G25" i="5"/>
  <c r="P25" i="5" s="1"/>
  <c r="G18" i="5"/>
  <c r="P18" i="5" s="1"/>
  <c r="G14" i="5"/>
  <c r="G12" i="5"/>
  <c r="G7" i="5"/>
  <c r="G6" i="5"/>
  <c r="P27" i="5" l="1"/>
  <c r="P12" i="5"/>
  <c r="P7" i="5"/>
  <c r="O12" i="4"/>
  <c r="O13" i="4"/>
  <c r="O14" i="4"/>
  <c r="O20" i="4"/>
  <c r="N7" i="4"/>
  <c r="O7" i="4" s="1"/>
  <c r="P7" i="4" s="1"/>
  <c r="N8" i="4"/>
  <c r="O8" i="4" s="1"/>
  <c r="P8" i="4" s="1"/>
  <c r="N9" i="4"/>
  <c r="O9" i="4" s="1"/>
  <c r="P9" i="4" s="1"/>
  <c r="N10" i="4"/>
  <c r="O10" i="4" s="1"/>
  <c r="P10" i="4" s="1"/>
  <c r="N11" i="4"/>
  <c r="O11" i="4" s="1"/>
  <c r="P11" i="4" s="1"/>
  <c r="N12" i="4"/>
  <c r="P12" i="4" s="1"/>
  <c r="N13" i="4"/>
  <c r="P13" i="4" s="1"/>
  <c r="N14" i="4"/>
  <c r="P14" i="4" s="1"/>
  <c r="N15" i="4"/>
  <c r="O15" i="4" s="1"/>
  <c r="P15" i="4" s="1"/>
  <c r="N16" i="4"/>
  <c r="O16" i="4" s="1"/>
  <c r="P16" i="4" s="1"/>
  <c r="N17" i="4"/>
  <c r="O17" i="4" s="1"/>
  <c r="P17" i="4" s="1"/>
  <c r="N18" i="4"/>
  <c r="O18" i="4" s="1"/>
  <c r="P18" i="4" s="1"/>
  <c r="N19" i="4"/>
  <c r="O19" i="4" s="1"/>
  <c r="P19" i="4" s="1"/>
  <c r="N20" i="4"/>
  <c r="P20" i="4" s="1"/>
  <c r="M33" i="16" l="1"/>
  <c r="E57" i="7"/>
  <c r="F24" i="5"/>
  <c r="G24" i="5" s="1"/>
  <c r="P24" i="5" s="1"/>
  <c r="Q16" i="6" l="1"/>
  <c r="P34" i="5"/>
  <c r="K75" i="7"/>
  <c r="P6" i="4"/>
  <c r="P21" i="4" l="1"/>
</calcChain>
</file>

<file path=xl/sharedStrings.xml><?xml version="1.0" encoding="utf-8"?>
<sst xmlns="http://schemas.openxmlformats.org/spreadsheetml/2006/main" count="442" uniqueCount="250">
  <si>
    <t>Désignation</t>
  </si>
  <si>
    <t>Sac aspirateur compatible KARCHER NT 30/1 (Salle Kerveguen)</t>
  </si>
  <si>
    <t>Pulvérisateur gradué rechargeable avec zone d'identification du produit - capacité 750 ml</t>
  </si>
  <si>
    <t>Bloc désodorisant et détartrant pour urinoir</t>
  </si>
  <si>
    <t>Désodorisant professionnel à diffusion passive pour sanitaires</t>
  </si>
  <si>
    <t>Vinaigre ménager professionnel - flacon 1 L</t>
  </si>
  <si>
    <t>Distributeur mural pour cartouche de lotion lavante bactéricide 1 L</t>
  </si>
  <si>
    <t>Pompe doseuse calibrée adaptée au détergent neutre pour entretien quotidien des sols et surfaces lavables, délivrant la quantité de produit préconisée par le fabricant pour un dosage conforme - unité</t>
  </si>
  <si>
    <t>Pompe doseuse calibrée adaptée au détartrant désinfectant pour sanitaires, délivrant la quantité de produit préconisée par le fabricant</t>
  </si>
  <si>
    <t>Pompe distributrice adaptée au savon nettoyant d'atelier avec charges abrasives - unité</t>
  </si>
  <si>
    <t>Désinfectant auto séchant toutes surfaces</t>
  </si>
  <si>
    <t>Lot 1 - Produit de lavage, d'entretien et de désinfection en restauration collective et milieux alimentaires</t>
  </si>
  <si>
    <t>n° de ligne</t>
  </si>
  <si>
    <t>Référence produit fournisseur</t>
  </si>
  <si>
    <t>Total HT estimatif
(=Moyenne annuelle x P.U. HT)</t>
  </si>
  <si>
    <t>Taxes et éco contribution</t>
  </si>
  <si>
    <t>Bidon de 25 litres</t>
  </si>
  <si>
    <t>Bidon de 5 litres</t>
  </si>
  <si>
    <t>Fût de 200 litres</t>
  </si>
  <si>
    <t>Sac de 25 kgs</t>
  </si>
  <si>
    <t>Spray 750 ml</t>
  </si>
  <si>
    <t>Détergent vaisselle eau dure non chloré</t>
  </si>
  <si>
    <t xml:space="preserve">Additif liquide de séchage rinçage pour vaisselle machine </t>
  </si>
  <si>
    <t>Détartrant liquide pour machine à laver la vaisselle</t>
  </si>
  <si>
    <t xml:space="preserve">Détergent alcalin liquide, sans phosphate  pour machine type lave verres </t>
  </si>
  <si>
    <t>Détergent neutre universel liquide vaisselle manuel</t>
  </si>
  <si>
    <t>Distributeur identifiant avec précision le contenu de produit vaiselle</t>
  </si>
  <si>
    <t>Détergent neutre universel liquide vaisselle</t>
  </si>
  <si>
    <t>Décapant alcalin pour grils, fours, friteuses</t>
  </si>
  <si>
    <t>Détergent-désinfectant moussant neutre pour toutes surfaces en milieu alimentaire, bactéricide et fongicide</t>
  </si>
  <si>
    <t>Détergent-désinfectant neutre pour toutes surfaces en milieu alimentaire, bactéricide et fongicide</t>
  </si>
  <si>
    <t>Désinfectant pour eau de boisson et végétaux</t>
  </si>
  <si>
    <r>
      <t xml:space="preserve">Produit de lavage liquide alcalin, pour lavage </t>
    </r>
    <r>
      <rPr>
        <sz val="11"/>
        <rFont val="Cambria"/>
        <family val="1"/>
      </rPr>
      <t>batterie</t>
    </r>
  </si>
  <si>
    <t>Estimatif annuel (du conditionnement souhaité colonne D)</t>
  </si>
  <si>
    <t>Code article</t>
  </si>
  <si>
    <t>Conditionnement de référence</t>
  </si>
  <si>
    <t>flacon de 500 ml</t>
  </si>
  <si>
    <t>prix au Litre de solution concentré en €</t>
  </si>
  <si>
    <t>Qté de référence</t>
  </si>
  <si>
    <t>Coût de 100 litres de solutions prête à l'emploi</t>
  </si>
  <si>
    <t>Unité</t>
  </si>
  <si>
    <t>Bidon de 20 litres</t>
  </si>
  <si>
    <t>Pulvérisateur de 750 ml</t>
  </si>
  <si>
    <t>Flacon de 750 ml</t>
  </si>
  <si>
    <t>Flacon de 1 litres</t>
  </si>
  <si>
    <t>Aérosol de 250 ml</t>
  </si>
  <si>
    <t>Flacon pompe de 1 L</t>
  </si>
  <si>
    <t>Flacon de 75 ml</t>
  </si>
  <si>
    <t>Flacon de 1L</t>
  </si>
  <si>
    <t>Paquet de 100 lingettes</t>
  </si>
  <si>
    <t>Cartouche de 1 L</t>
  </si>
  <si>
    <t>flacon mèche de 375 ml</t>
  </si>
  <si>
    <t>Sac de 15 kgs</t>
  </si>
  <si>
    <t>Pulvérisateur de 520 ml</t>
  </si>
  <si>
    <t>Boite de 150 pastilles soit 500g</t>
  </si>
  <si>
    <t>Lessive poudre professionnelle tous textiles</t>
  </si>
  <si>
    <t>Lessive liquide professionnelle basse température tous textiles</t>
  </si>
  <si>
    <t>Détergent neutre pour entretien quotidien des sols et surfaces lavables</t>
  </si>
  <si>
    <t>Émulsion métallisée autolustrante pour protection des sols thermoplastiques</t>
  </si>
  <si>
    <t>Boite de 33 pastiles soit 1 kg</t>
  </si>
  <si>
    <t>Crème à récurer pour surfaces sanitaires et alimentaires</t>
  </si>
  <si>
    <t>Gel WC détartrant pour entretien quotidien des sanitaires</t>
  </si>
  <si>
    <t>Détartrant désinfectant pour sanitaires - bactéricide et virucide selon normes en vigueur</t>
  </si>
  <si>
    <t>Eau de javel concentrée à usage professionnel</t>
  </si>
  <si>
    <t>Pastilles chlorées effervescentes pour désinfection des surfaces et sanitaires</t>
  </si>
  <si>
    <t>Désodorisant professionnel pour locaux sanitaires et collectifs en aérosol</t>
  </si>
  <si>
    <t>Insecticide à large spectre pour insectes volants et rampants en pulvérisateur</t>
  </si>
  <si>
    <t>Savon liquide mains</t>
  </si>
  <si>
    <t xml:space="preserve">Lotion lavante bactéricide pour lavage fréquent des mains en restauration collective et offices alimentaires en cartouche </t>
  </si>
  <si>
    <t>Lingettes désinfectantes pour l'hygiène des mains en boîte distributrice</t>
  </si>
  <si>
    <t>Gel hydroalcoolique pour friction hygiénique des mains en flacon individuel de poche</t>
  </si>
  <si>
    <t>Gel hydroalcoolique pour friction hygiénique des mains en flacon pompe</t>
  </si>
  <si>
    <t>Savon nettoyant d'atelier avec charges abrasives pour le nettoyage des mains fortement souillées (graisses, huiles, hydrocarbures, cambouis, terres)</t>
  </si>
  <si>
    <t>Cartouche de 2 L</t>
  </si>
  <si>
    <t>cartouche de 1 L</t>
  </si>
  <si>
    <t>Distributeur mural pour cartouche de savon liquide mains</t>
  </si>
  <si>
    <t>NC</t>
  </si>
  <si>
    <t>Papier toilette en rouleau à dévidage central feuille à feuille, 2 plis, compatible avec les distributeurs existants, diamètre maximal du rouleau 150 mm, mandrin 44 mm ou compatible</t>
  </si>
  <si>
    <t>Distributeur mural pour papier toilette à dévidage central feuille à feuille compatible avec la référence proposée</t>
  </si>
  <si>
    <t>Papier toilette grande capacité type Jumbo, 2 plis, compatible avec les distributeurs existants, longueur minimale 350 m, diamètre maximal 270 mm, mandrin 63 mm ou compatible</t>
  </si>
  <si>
    <t>Distributeur mural pour papier toilette grande capacité compatible avec la référence proposée</t>
  </si>
  <si>
    <t>Bobine d'essuyage industrielle à dévidage central, 2 plis, longueur minimale 300 m, largeur utile comprise entre 220 et 230 mm, diamètre maximal 280 mm, mandrin 63 mm ou compatible</t>
  </si>
  <si>
    <t>Distributeur mural pour bobine essuie-mains à dévidage central compatible avec la référence proposée</t>
  </si>
  <si>
    <t>Mouchoirs en ouate de cellulose, 2 plis, en boîte distributrice d'environ 100 feuilles</t>
  </si>
  <si>
    <t>Serviettes de table 2 plis, format 39 x 39 cm, pour restauration collective et manifestations</t>
  </si>
  <si>
    <t>Serviettes de table 1 pli, format 29 x 29 cm, pour restauration collective et manifestations</t>
  </si>
  <si>
    <t>Les distributeurs proposés aux lignes 2, 4 et 7 sont fournis à titre gracieux par le titulaire du marché. Aucun coût de fourniture, de remplacement ou de mise à disposition des distributeurs compatibles avec les consommables proposés ne pourra être facturé à la collectivité pendant toute la durée du marché.</t>
  </si>
  <si>
    <t>carton de 12 rouleaux</t>
  </si>
  <si>
    <t>Carton de 6 rouleaux</t>
  </si>
  <si>
    <t>carton de 2 rouleaux</t>
  </si>
  <si>
    <t>Paquet de 100 serviettes</t>
  </si>
  <si>
    <t>Paquet de 250 serviettes</t>
  </si>
  <si>
    <t>Consommation annuelle de référence en mètre ou unité (chiffre)</t>
  </si>
  <si>
    <t>Boite distributrice de 100 mouchoirs</t>
  </si>
  <si>
    <t>Lot 2 - Produits d'entretien courant</t>
  </si>
  <si>
    <t>Lot 3 - Produits ouatés et distributeurs</t>
  </si>
  <si>
    <t>Lot 4 - Matériels, textiles et accessoires d'entretien</t>
  </si>
  <si>
    <t>Lots 5 - Consommables à usage unique</t>
  </si>
  <si>
    <t>Paire</t>
  </si>
  <si>
    <t>Coffre à linge ajouré en polypropylène avec couvercle, capacité 40 L environ</t>
  </si>
  <si>
    <t>Panière à linge en polypropylène, dimensions approximatives 600 x 400 x 230 mm</t>
  </si>
  <si>
    <t>Balai alimentaire à fibres souples, largeur 290 mm environ, coloris bleu</t>
  </si>
  <si>
    <t>Balai-brosse en polypropylène à visser, largeur 300 mm environ, sans manche</t>
  </si>
  <si>
    <t>Balai cantonnier pour voirie et espaces publics</t>
  </si>
  <si>
    <t>Balai coco intérieur, largeur 600 mm environ, sans manche</t>
  </si>
  <si>
    <t>Balai coco zébré à visser, largeur 290 mm environ, sans manche</t>
  </si>
  <si>
    <t>Balai type Négus à fibres synthétiques, sans manche</t>
  </si>
  <si>
    <t>Manche en bois à visser, longueur 1,30 m environ</t>
  </si>
  <si>
    <t>Manche pour balai cantonnier</t>
  </si>
  <si>
    <t>Pelle à poussière en plastique avec bande caoutchouc, largeur 250 mm environ</t>
  </si>
  <si>
    <t>Balayette compatible avec pelle à poussière</t>
  </si>
  <si>
    <t>Bassine carrée en polypropylène, dimension minimale 400 mm</t>
  </si>
  <si>
    <t>Verre doseur gradué en plastique</t>
  </si>
  <si>
    <t>Seau de ménage avec bec verseur et anse renforcée, capacité 10 L environ</t>
  </si>
  <si>
    <t>Brosse à main en nylon</t>
  </si>
  <si>
    <t>Brosse à ongles</t>
  </si>
  <si>
    <t>Ensemble balayette WC avec support</t>
  </si>
  <si>
    <t>Chariot de lavage double seau avec presse, timon et poignée de guidage</t>
  </si>
  <si>
    <t>Paire de franges pour balai ciseaux, largeur 1 m</t>
  </si>
  <si>
    <t>Frange microfibre bi-matière pour dépoussiérage des sols, murs et plafonds, dimensions 14 x 48 cm</t>
  </si>
  <si>
    <t>Frange microfibre bi-matière pour nettoyage intensif des sols, murs et plafonds, dimensions 14 x 48 cm</t>
  </si>
  <si>
    <t>Frange microfibre bi-matière pour lavage des surfaces, compatible avec support 25 cm</t>
  </si>
  <si>
    <t>Frange microfibre bi-matière pour lavage des surfaces vitrées, compatible avec support 25 cm</t>
  </si>
  <si>
    <t>Support velcro pour frange microfibre, dimensions 8 x 40 cm</t>
  </si>
  <si>
    <t>Support velcro pour frange microfibre, dimensions 8 x 25 cm</t>
  </si>
  <si>
    <t>Support magnétique articulé pour frange coton de balayage à plat, largeur 40 cm</t>
  </si>
  <si>
    <t>Frange coton de balayage à plat compatible avec support magnétique articulé 40 cm</t>
  </si>
  <si>
    <t>Manche ergonomique télescopique pour support velcro, longueur réglable de 100 à 160 cm</t>
  </si>
  <si>
    <t>Manche ergonomique télescopique pour support velcro, longueur réglable de 60 à 100 cm</t>
  </si>
  <si>
    <t>Manche ergonomique télescopique courbé pour support velcro, longueur réglable de 100 à 160 cm</t>
  </si>
  <si>
    <t>Manche ergonomique télescopique trois sections pour support velcro</t>
  </si>
  <si>
    <t>Paire de gants de protection thermique avec manchette, résistance à la chaleur jusqu'à 350 °C, taille 10</t>
  </si>
  <si>
    <t>Balai trapèze pour gazes imprégnées, semelle caoutchouc</t>
  </si>
  <si>
    <t>Tête de loup ronde pour dépoussiérage</t>
  </si>
  <si>
    <t>Adaptateur pour perche télescopique</t>
  </si>
  <si>
    <t>Perche télescopique en aluminium, longueur déployée 4 m</t>
  </si>
  <si>
    <t>Manche aluminium avec fixation traversante, longueur 1,30 m</t>
  </si>
  <si>
    <t>Poubelle sanitaire à pédale avec seau intérieur</t>
  </si>
  <si>
    <t>Poubelle à pédale en plastique avec couvercle, capacité 130 L</t>
  </si>
  <si>
    <t>Poubelle à pédale en plastique avec couvercle, capacité 30 L</t>
  </si>
  <si>
    <t>Manche aluminium à visser pour raclette de sol alimentaire, longueur 1,30 m</t>
  </si>
  <si>
    <t>Raclette de sol industrielle à mousse rouge, largeur 50 cm, sans manche</t>
  </si>
  <si>
    <t>Raclette de sol industrielle à mousse rouge, largeur 70 cm, sans manche</t>
  </si>
  <si>
    <t>Raclette de sol alimentaire à mousse blanche, largeur 50 cm, sans manche</t>
  </si>
  <si>
    <t>Raclette de sol alimentaire à mousse blanche, largeur 70 cm, sans manche</t>
  </si>
  <si>
    <t>Lavette microfibre tissée bleue pour dépoussiérage et nettoyage des surfaces</t>
  </si>
  <si>
    <t>Lavette microfibre tissée jaune pour dépoussiérage et nettoyage des surfaces</t>
  </si>
  <si>
    <t>Lavette microfibre tissée rose pour dépoussiérage et nettoyage des surfaces</t>
  </si>
  <si>
    <t>Lavette microfibre tissée verte pour dépoussiérage et nettoyage des surfaces</t>
  </si>
  <si>
    <t>Tapis d'entrée absorbant bordé sur 4 côtés, dimensions 90 x 130 cm</t>
  </si>
  <si>
    <t>Tapis d'entrée absorbant bordé sur 4 côtés, dimensions 60 x 90 cm</t>
  </si>
  <si>
    <t>Grattoir de poche pour vitres avec lames interchangeables</t>
  </si>
  <si>
    <t>Lames de rechange pour grattoir de poche pour vitres</t>
  </si>
  <si>
    <t>Armature en T pour mouilleur de vitres, largeur 35 cm</t>
  </si>
  <si>
    <t>Lame caoutchouc de rechange pour raclette à vitres</t>
  </si>
  <si>
    <t>Seau pour nettoyage des vitres compatible avec mouilleur de 35 cm, capacité 15 L environ</t>
  </si>
  <si>
    <t>Tampon abrasif noir, dimensions 140 x 220 mm environ</t>
  </si>
  <si>
    <t>Tampon abrasif vert, dimensions 140 x 220 mm environ</t>
  </si>
  <si>
    <t>Tampon abrasif blanc, dimensions 140 x 220 mm environ</t>
  </si>
  <si>
    <t>Boule inox à récurer, poids 60 g environ</t>
  </si>
  <si>
    <t>Tampon abrasif spécial plonge, coloris pourpre</t>
  </si>
  <si>
    <t>Tampon abrasif manuel type Scotch-Brite NS2030 ou équivalent</t>
  </si>
  <si>
    <t>Eponge cellulosique humide n°6</t>
  </si>
  <si>
    <t>Éponge récurante double face, format ménager standard</t>
  </si>
  <si>
    <t>Chiffonnette non tissée rouge, grammage 125 g/m² environ</t>
  </si>
  <si>
    <t>Chiffonnette non tissée bleue, grammage 125 g/m² environ</t>
  </si>
  <si>
    <t>Chiffonnette non tissée jaune, grammage 125 g/m² environ</t>
  </si>
  <si>
    <t>Raclette professionnelle pour vitres, largeur 35 cm</t>
  </si>
  <si>
    <t>Manchon de rechange pour mouilleur de vitres 35 cm</t>
  </si>
  <si>
    <t>Gazes imprégnées dépoussiérantes 60 × 30 cm</t>
  </si>
  <si>
    <t>Sac poubelle blanc, capacité 20 L</t>
  </si>
  <si>
    <t>Sac poubelle gris, capacité 30 L</t>
  </si>
  <si>
    <t>Sac poubelle gris, capacité 50 L</t>
  </si>
  <si>
    <t>Sac poubelle gris, capacité 130 L</t>
  </si>
  <si>
    <t>Sac poubelle gris, capacité 100 L</t>
  </si>
  <si>
    <t>Sac aspirateur universel compatible avec aspirateurs poussières de type cuve 8 à 10 L</t>
  </si>
  <si>
    <t>Sac aspirateur compatible avec aspirateur  Karcher NT35-1</t>
  </si>
  <si>
    <t>Sac aspirateur compatible avec aspirateur Karcher T7/1 (Salle Aurégan)</t>
  </si>
  <si>
    <t>Sac aspirateur compatible avec aspirateur KARCHER NT 20/1 (Salle de Gym)</t>
  </si>
  <si>
    <t>Sac aspirateur compatible avec aspirateur KARCHER CV38/2 (Salle de gym)</t>
  </si>
  <si>
    <t>Surchaussures jetables bleues à usage unique</t>
  </si>
  <si>
    <t>Gants d'examen en nitrile non poudrés – taille XL</t>
  </si>
  <si>
    <t>Gants d'examen en nitrile non poudrés – taille L</t>
  </si>
  <si>
    <t>Gants d'examen en nitrile non poudrés – taille M</t>
  </si>
  <si>
    <t>Gants d'examen en nitrile non poudrés – taille S</t>
  </si>
  <si>
    <t>Charlotte jetable bleue à usage unique</t>
  </si>
  <si>
    <t>Masque d'hygiène jetable à élastiques</t>
  </si>
  <si>
    <t>Film étirable alimentaire, largeur 300 mm</t>
  </si>
  <si>
    <t>Sac à bretelles recyclable</t>
  </si>
  <si>
    <t>Gants de plonge réutilisables - taille 7</t>
  </si>
  <si>
    <t>Gants de plonge réutilisables - taille 8</t>
  </si>
  <si>
    <t>Gants de plonge réutilisables - taille 9</t>
  </si>
  <si>
    <t>Gants de plonge réutilisables - taille 10</t>
  </si>
  <si>
    <t>Film étirable alimentaire, largeur 450 mm</t>
  </si>
  <si>
    <t>Sel adoucisseur</t>
  </si>
  <si>
    <t>unité</t>
  </si>
  <si>
    <r>
      <t xml:space="preserve">Unité </t>
    </r>
    <r>
      <rPr>
        <b/>
        <sz val="10"/>
        <color indexed="60"/>
        <rFont val="Calibri"/>
        <family val="2"/>
      </rPr>
      <t>(L, KG, ml, Unité, rouleaux, boite….)</t>
    </r>
  </si>
  <si>
    <r>
      <t>Prix unitaire HT du conditionnement proposé</t>
    </r>
    <r>
      <rPr>
        <b/>
        <sz val="10"/>
        <color indexed="60"/>
        <rFont val="Calibri"/>
        <family val="2"/>
      </rPr>
      <t xml:space="preserve"> (€)</t>
    </r>
  </si>
  <si>
    <r>
      <t xml:space="preserve">Dosage recommandé (ml/L) - </t>
    </r>
    <r>
      <rPr>
        <b/>
        <sz val="10"/>
        <color indexed="60"/>
        <rFont val="Calibri"/>
        <family val="2"/>
      </rPr>
      <t>Mettre uniquement un chiffre</t>
    </r>
  </si>
  <si>
    <r>
      <t xml:space="preserve">Estimatif annuel </t>
    </r>
    <r>
      <rPr>
        <b/>
        <sz val="10"/>
        <color indexed="60"/>
        <rFont val="Calibri"/>
        <family val="2"/>
      </rPr>
      <t>(du conditionnement de la colonne D)</t>
    </r>
  </si>
  <si>
    <r>
      <t xml:space="preserve">Type de conditionnement proposé </t>
    </r>
    <r>
      <rPr>
        <b/>
        <sz val="10"/>
        <color indexed="60"/>
        <rFont val="Calibri"/>
        <family val="2"/>
      </rPr>
      <t>(Fût, bidon, flacon…)</t>
    </r>
  </si>
  <si>
    <t>XXXXXXXX</t>
  </si>
  <si>
    <t>Fût</t>
  </si>
  <si>
    <t>litres</t>
  </si>
  <si>
    <t>Ne pas remplir les colonnes N, O et P</t>
  </si>
  <si>
    <t xml:space="preserve">Comment remplir les colonnes : </t>
  </si>
  <si>
    <t>Comment remplir les colonnes :</t>
  </si>
  <si>
    <r>
      <t>Type de conditionnement proposé</t>
    </r>
    <r>
      <rPr>
        <b/>
        <sz val="10"/>
        <color indexed="60"/>
        <rFont val="Calibri"/>
        <family val="2"/>
      </rPr>
      <t xml:space="preserve"> (Fût, bidon, flacon…)</t>
    </r>
  </si>
  <si>
    <r>
      <t xml:space="preserve">Contenance proposée </t>
    </r>
    <r>
      <rPr>
        <b/>
        <sz val="10"/>
        <color indexed="60"/>
        <rFont val="Calibri"/>
        <family val="2"/>
      </rPr>
      <t>(en chiffre)</t>
    </r>
  </si>
  <si>
    <t>Total estimatif annuel hors taxe</t>
  </si>
  <si>
    <r>
      <t>Dosage recommandé (ml/L) -</t>
    </r>
    <r>
      <rPr>
        <b/>
        <sz val="10"/>
        <color indexed="60"/>
        <rFont val="Calibri"/>
        <family val="2"/>
      </rPr>
      <t xml:space="preserve"> mettre uniquement un chiffre</t>
    </r>
  </si>
  <si>
    <t>Longueur ou nombre d’unités d’un article de référence</t>
  </si>
  <si>
    <t>Quantité totale du conditionnement proposé en mètres ou en unités</t>
  </si>
  <si>
    <t xml:space="preserve">carton </t>
  </si>
  <si>
    <t>Prix HT pour 1 000 m ou 1 000 unités (€)</t>
  </si>
  <si>
    <r>
      <t xml:space="preserve">Nombre de rouleaux/boîtes/paquets dans le conditionnement proposé </t>
    </r>
    <r>
      <rPr>
        <b/>
        <sz val="10"/>
        <color indexed="60"/>
        <rFont val="Calibri"/>
        <family val="2"/>
      </rPr>
      <t>en chiffre</t>
    </r>
  </si>
  <si>
    <r>
      <t>Longueur en mètres ou nombre d’unités par rouleau, boîte ou paquet</t>
    </r>
    <r>
      <rPr>
        <b/>
        <sz val="10"/>
        <color indexed="60"/>
        <rFont val="Calibri"/>
        <family val="2"/>
      </rPr>
      <t xml:space="preserve"> en chiffre</t>
    </r>
  </si>
  <si>
    <r>
      <t xml:space="preserve">Prix unitaire HT du conditinnement proposé </t>
    </r>
    <r>
      <rPr>
        <b/>
        <sz val="10"/>
        <color indexed="60"/>
        <rFont val="Calibri"/>
        <family val="2"/>
      </rPr>
      <t>(€)</t>
    </r>
  </si>
  <si>
    <r>
      <t xml:space="preserve">Unité </t>
    </r>
    <r>
      <rPr>
        <b/>
        <sz val="10"/>
        <color indexed="60"/>
        <rFont val="Calibri"/>
        <family val="2"/>
      </rPr>
      <t>(Bobines, rouleaux, boites)</t>
    </r>
  </si>
  <si>
    <r>
      <t xml:space="preserve">Type de conditionnement proposé </t>
    </r>
    <r>
      <rPr>
        <b/>
        <sz val="10"/>
        <color indexed="60"/>
        <rFont val="Calibri"/>
        <family val="2"/>
      </rPr>
      <t>(Carton, Colis... )</t>
    </r>
  </si>
  <si>
    <t>paquets</t>
  </si>
  <si>
    <r>
      <t xml:space="preserve">Type de conditionnement proposé </t>
    </r>
    <r>
      <rPr>
        <b/>
        <sz val="10"/>
        <color indexed="60"/>
        <rFont val="Calibri"/>
        <family val="2"/>
      </rPr>
      <t>(Unité, paquet de 5...)</t>
    </r>
  </si>
  <si>
    <t>XXXXX</t>
  </si>
  <si>
    <t>paquet de 10 lavettes</t>
  </si>
  <si>
    <t>Quantité du conditionnement de référence</t>
  </si>
  <si>
    <t>Consommation annuelle de référence en unité (chiffre)</t>
  </si>
  <si>
    <t>Base 100</t>
  </si>
  <si>
    <t>Conditionnement de référence permettant l'analyse de l'offre</t>
  </si>
  <si>
    <t>Estimatif annuel du conditionnement indiqué colonne D</t>
  </si>
  <si>
    <r>
      <t xml:space="preserve">Nombre d'unité dans le conditionnement proposé </t>
    </r>
    <r>
      <rPr>
        <b/>
        <sz val="10"/>
        <color indexed="60"/>
        <rFont val="Calibri"/>
        <family val="2"/>
      </rPr>
      <t>en chiffre</t>
    </r>
  </si>
  <si>
    <t>xxxxx</t>
  </si>
  <si>
    <t>carton</t>
  </si>
  <si>
    <t>Comment remplir ses colonnes :</t>
  </si>
  <si>
    <t>Désinfectant prêt à l'emploi pour surfaces et mobiliers - bactéricide, levuricide et virucide selon normes en vigueur</t>
  </si>
  <si>
    <t>Sac poubelle pour tri sélectif capacité 100 à 110L, couleur autres que noire</t>
  </si>
  <si>
    <r>
      <t>Contenance du conditionnement proposé (L/KG)</t>
    </r>
    <r>
      <rPr>
        <b/>
        <sz val="10"/>
        <color indexed="60"/>
        <rFont val="Calibri"/>
        <family val="2"/>
      </rPr>
      <t xml:space="preserve"> (en chiffre)</t>
    </r>
  </si>
  <si>
    <t>Quantité théorique pour l'analyse des offres (Litres, KG ou unité)</t>
  </si>
  <si>
    <t>Prix HT au litre / kg / unité du produit proposé (€)</t>
  </si>
  <si>
    <t>Total HT estimatif pour l’analyse des offres (€)</t>
  </si>
  <si>
    <t>Nettoyant dégraissant vitres et surfaces modernes en prêt à l'emploi</t>
  </si>
  <si>
    <r>
      <rPr>
        <b/>
        <u/>
        <sz val="14"/>
        <color indexed="60"/>
        <rFont val="Cambria"/>
        <family val="1"/>
      </rPr>
      <t>IMPORTANT – À LIRE AVANT DE REMPLIR LE TABLEAU :</t>
    </r>
    <r>
      <rPr>
        <b/>
        <sz val="11"/>
        <rFont val="Cambria"/>
        <family val="1"/>
      </rPr>
      <t xml:space="preserve">
Seules les colonnes en vert doivent être complétées par le candidat. Les colonnes en oranges contiennent des formules automatiques et ne doivent pas être modifiées.
La colonne I indique le type de conditionnement proposé : Fût, bidon, flacon...
La colonne J indique la contenance d'une unité du conditionnement proposé à la colonne I -</t>
    </r>
    <r>
      <rPr>
        <b/>
        <sz val="16"/>
        <rFont val="Cambria"/>
        <family val="1"/>
      </rPr>
      <t xml:space="preserve"> </t>
    </r>
    <r>
      <rPr>
        <b/>
        <sz val="16"/>
        <color indexed="60"/>
        <rFont val="Cambria"/>
        <family val="1"/>
      </rPr>
      <t>METTRE UNIQUEMENT UN CHIFFRE</t>
    </r>
    <r>
      <rPr>
        <b/>
        <sz val="11"/>
        <rFont val="Cambria"/>
        <family val="1"/>
      </rPr>
      <t xml:space="preserve">
La colonne K indique l'unité de mesure
les colonnes I, J et K permettent d'identifier clairement le conditionnement du produit proposé par le candidat (Fût 250 litres / Bidon 5 litres...)
La colonne L inidque le prix unitaire HT du conditionnement proposé par le candidat
la colonne M permet de renseigner le taux de dilution en millilitre par litre (ml/L) - </t>
    </r>
    <r>
      <rPr>
        <b/>
        <sz val="16"/>
        <color indexed="60"/>
        <rFont val="Cambria"/>
        <family val="1"/>
      </rPr>
      <t xml:space="preserve">METTRE UNIQUEMENT UN CHIFFRE
</t>
    </r>
    <r>
      <rPr>
        <b/>
        <sz val="11"/>
        <color rgb="FFC00000"/>
        <rFont val="Cambria"/>
        <family val="1"/>
      </rPr>
      <t>Quantités utilisées pour l’analyse des offres</t>
    </r>
    <r>
      <rPr>
        <b/>
        <sz val="11"/>
        <rFont val="Cambria"/>
        <family val="1"/>
      </rPr>
      <t xml:space="preserve">
Les quantités théoriques retenues pour l’analyse des offres sont utilisées exclusivement aux fins de comparaison financière des offres. Elles ne constituent ni un engagement de commande ni une estimation des consommations futures. Les consommations annuelles indiquées séparément sont fournies à titre indicatif sur la base des consommations constatées.
</t>
    </r>
    <r>
      <rPr>
        <b/>
        <sz val="11"/>
        <color rgb="FFC00000"/>
        <rFont val="Cambria"/>
        <family val="1"/>
      </rPr>
      <t>Pour les produits concentrés</t>
    </r>
    <r>
      <rPr>
        <b/>
        <sz val="11"/>
        <rFont val="Cambria"/>
        <family val="1"/>
      </rPr>
      <t xml:space="preserve">
Afin de permettre une comparaison objective des offres, le coût de 100 litres de solution prête à l'emploi est calculé automatiquement à partir du prix au litre (ou au kilogramme) du produit concentré et du dosage recommandé par le fabricant, selon la formule suivante :
Coût de 100 L de solution prête à l'emploi (€) = Prix au litre (ou au kg) du produit concentré × Dosage recommandé (ml/L ou g/L) × (100 ÷ 1 000)
Le prix au litre ou au kilogramme du produit proposé est calculé automatiquement à partir du prix HT du conditionnement proposé et de sa contenance.
Pour les produits ne nécessitant pas de dilution et portant la mention « NC », le coût de 100 litres de solution prête à l’emploi n’est pas calculé. Le total HT estimatif est calculé directement à partir de la quantité théorique retenue pour l’analyse des offres et du prix au litre, au kilogramme ou à l’unité du produit proposé.
Le total HT estimatif sert à la comparaison financière des offres.</t>
    </r>
  </si>
  <si>
    <r>
      <rPr>
        <b/>
        <u/>
        <sz val="14"/>
        <color indexed="60"/>
        <rFont val="Cambria"/>
        <family val="1"/>
      </rPr>
      <t>IMPORTANT – À LIRE AVANT DE REMPLIR LE TABLEAU :</t>
    </r>
    <r>
      <rPr>
        <b/>
        <sz val="11"/>
        <rFont val="Cambria"/>
        <family val="1"/>
      </rPr>
      <t xml:space="preserve">
Seules les colonnes en vert doivent être complétées par le candidat. Les colonnes en oranges sont automatiques et ne doivent pas être modifiées.
La colonne J indique le type de conditionnement proposé : Carton, Colis...
La colonne K indique le contenu d'une unité du conditionnement proposé (nombre de rouleaux, de bobines de paquets ou de boites selon le produit) - </t>
    </r>
    <r>
      <rPr>
        <b/>
        <sz val="16"/>
        <color indexed="60"/>
        <rFont val="Cambria"/>
        <family val="1"/>
      </rPr>
      <t xml:space="preserve">METTRE UNIQUEMENT UN CHIFFRE
</t>
    </r>
    <r>
      <rPr>
        <b/>
        <sz val="11"/>
        <rFont val="Cambria"/>
        <family val="1"/>
      </rPr>
      <t xml:space="preserve">La colonne L indique l'unité de mesure (Paquets, bobines, rouleaux...)
La colonne M permet de renseigner la quantité contenue dans une unité du produit exprimée dans l'unité indiquée en colonne L (exemple : 400 mètres, 100 mouchoirs, 250 serviettes) - </t>
    </r>
    <r>
      <rPr>
        <b/>
        <sz val="16"/>
        <color indexed="60"/>
        <rFont val="Cambria"/>
        <family val="1"/>
      </rPr>
      <t>METTRE UNIQUEMENT UN CHIFFRE</t>
    </r>
    <r>
      <rPr>
        <b/>
        <sz val="11"/>
        <rFont val="Cambria"/>
        <family val="1"/>
      </rPr>
      <t xml:space="preserve">
les colonnes J, K, L et M permettent d'identifier clairement le conditionnement du produit proposé par le candidat (Carton de 2 paquets de 250 unités) - voir exemple en bleu
La colonne N indique le prix unitaire HT du conditionnement proposé.
Les colonnes O, P et Q sont calculées automatiquement.
Afin de permettre une comparaison objective des offres, le prix de chaque produit est automatiquement calculé pour 1 000 mètres ou 1 000 unités.
Le total HT estimatif est ensuite calculé sur la base de la consommation annuelle de référence indiquée dans le tableau
</t>
    </r>
  </si>
  <si>
    <t>Prix unitaire HT du conditionnement proposé (€)</t>
  </si>
  <si>
    <r>
      <t xml:space="preserve">Nombre d’unités contenues dans le conditionnement proposé </t>
    </r>
    <r>
      <rPr>
        <b/>
        <sz val="10"/>
        <color rgb="FFC00000"/>
        <rFont val="Calibri"/>
        <family val="2"/>
        <scheme val="minor"/>
      </rPr>
      <t>en chiffre</t>
    </r>
  </si>
  <si>
    <t>Prix HT à l’unité (€)</t>
  </si>
  <si>
    <t xml:space="preserve">Ne pas remplir </t>
  </si>
  <si>
    <r>
      <rPr>
        <b/>
        <sz val="11"/>
        <color indexed="60"/>
        <rFont val="Cambria"/>
        <family val="1"/>
      </rPr>
      <t>IMPORTANT – À LIRE AVANT DE REMPLIR LE TABLEAU :</t>
    </r>
    <r>
      <rPr>
        <b/>
        <sz val="11"/>
        <rFont val="Cambria"/>
        <family val="1"/>
      </rPr>
      <t xml:space="preserve">
Seules les colonnes en vert doivent être complétées par le candidat. Les colonnes en orange sont automatiques et ne doivent pas être modifiées.
La colonne G indique le prix unitaire HT du conditionnement proposé.
La colonne H indique le type de conditionnement proposé (unité, paquet, carton...).
La colonne I indique le nombre d’unités contenues dans le conditionnement proposé –</t>
    </r>
    <r>
      <rPr>
        <b/>
        <sz val="11"/>
        <color rgb="FFC00000"/>
        <rFont val="Cambria"/>
        <family val="1"/>
      </rPr>
      <t xml:space="preserve"> METTRE UNIQUEMENT UN CHIFFRE</t>
    </r>
    <r>
      <rPr>
        <b/>
        <sz val="11"/>
        <rFont val="Cambria"/>
        <family val="1"/>
      </rPr>
      <t xml:space="preserve">.
La colonne J calcule automatiquement le prix HT à l’unité.
Le total HT estimatif est calculé automatiquement à partir de l’estimatif annuel indiqué dans le tableau et du prix HT à l’unité.
La colonne G indique le prix proposé en fonction de l'unité prévue à la colonne D
La colonne H vous permet de nous préciser le conditionnement de votre article (Unité, paquet de 5, paquet de 10)
</t>
    </r>
  </si>
  <si>
    <t>Prix HT selon la base de référence indiquée en colonne D (€)</t>
  </si>
  <si>
    <r>
      <t xml:space="preserve">IMPORTANT – À LIRE AVANT DE REMPLIR LE TABLEAU :
Seules les colonnes en vert doivent être complétées par le candidat. Les colonnes en orange contiennent des formules automatiques et ne doivent pas être modifiées.
La colonne I indique le type de conditionnement proposé : carton, paquet, boîte, rouleau, paire...
La colonne J indique le nombre d’unités contenues dans le conditionnement proposé (nombre de sacs, de gants, de masques, de charlottes, de gazes, de mètres de film, etc.) – </t>
    </r>
    <r>
      <rPr>
        <b/>
        <sz val="11"/>
        <color rgb="FFC00000"/>
        <rFont val="Cambria"/>
        <family val="1"/>
      </rPr>
      <t>METTRE UNIQUEMENT UN CHIFFRE</t>
    </r>
    <r>
      <rPr>
        <b/>
        <sz val="11"/>
        <rFont val="Cambria"/>
        <family val="1"/>
      </rPr>
      <t xml:space="preserve">.
Les colonnes I et J permettent d’identifier clairement le conditionnement proposé par le candidat (exemples : carton de 200 sacs, boîte de 100 gants, rouleau de 300 mètres).
La colonne K indique le prix unitaire HT du conditionnement proposé.
Afin de permettre une comparaison objective des offres, le prix du conditionnement proposé est automatiquement ramené à la base de comparaison indiquée dans le tableau (100 unités, 100 mètres, 1 unité ou 1 paire selon le produit concerné).
Le total HT estimatif est calculé automatiquement à partir de cette base de comparaison et de la consommation annuelle de référence.
</t>
    </r>
  </si>
  <si>
    <t>Bobine essuie-mains à dévidage central feuille à feuille, 2 plis, compatible avec les distributeurs existants, environ 450 formats, largeur utile comprise entre 210 et 220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</si>
</sst>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 &quot;€&quot;"/>
    <numFmt numFmtId="165" formatCode="#,##0.0000\ _€"/>
    <numFmt numFmtId="166" formatCode="0.0000"/>
  </numFmts>
  <fonts count="31" x14ac:knownFonts="1">
    <font>
      <sz val="10"/>
      <name val="Arial"/>
    </font>
    <font>
      <sz val="10"/>
      <name val="Arial"/>
      <family val="2"/>
    </font>
    <font>
      <sz val="8"/>
      <name val="Arial"/>
      <family val="2"/>
    </font>
    <font>
      <b/>
      <sz val="10"/>
      <name val="Times New Roman"/>
      <family val="1"/>
    </font>
    <font>
      <sz val="10"/>
      <name val="Times New Roman"/>
      <family val="1"/>
    </font>
    <font>
      <sz val="11"/>
      <name val="Cambria"/>
      <family val="1"/>
    </font>
    <font>
      <sz val="10"/>
      <color indexed="8"/>
      <name val="Arial"/>
      <family val="2"/>
    </font>
    <font>
      <b/>
      <sz val="11"/>
      <name val="Cambria"/>
      <family val="1"/>
    </font>
    <font>
      <b/>
      <u/>
      <sz val="14"/>
      <color indexed="60"/>
      <name val="Cambria"/>
      <family val="1"/>
    </font>
    <font>
      <b/>
      <sz val="16"/>
      <name val="Cambria"/>
      <family val="1"/>
    </font>
    <font>
      <b/>
      <sz val="16"/>
      <color indexed="60"/>
      <name val="Cambria"/>
      <family val="1"/>
    </font>
    <font>
      <sz val="10"/>
      <name val="Cambria"/>
      <family val="1"/>
    </font>
    <font>
      <b/>
      <sz val="10"/>
      <color indexed="60"/>
      <name val="Calibri"/>
      <family val="2"/>
    </font>
    <font>
      <b/>
      <sz val="11"/>
      <name val="Times New Roman"/>
      <family val="1"/>
    </font>
    <font>
      <b/>
      <sz val="11"/>
      <color indexed="60"/>
      <name val="Cambria"/>
      <family val="1"/>
    </font>
    <font>
      <b/>
      <sz val="11"/>
      <name val="Cambria"/>
      <family val="1"/>
      <scheme val="major"/>
    </font>
    <font>
      <sz val="11"/>
      <name val="Cambria"/>
      <family val="1"/>
      <scheme val="major"/>
    </font>
    <font>
      <b/>
      <sz val="10"/>
      <name val="Calibri"/>
      <family val="2"/>
      <scheme val="minor"/>
    </font>
    <font>
      <b/>
      <sz val="10"/>
      <color theme="4" tint="-0.499984740745262"/>
      <name val="Calibri"/>
      <family val="2"/>
      <scheme val="minor"/>
    </font>
    <font>
      <b/>
      <sz val="10"/>
      <color theme="9" tint="-0.499984740745262"/>
      <name val="Calibri"/>
      <family val="2"/>
      <scheme val="minor"/>
    </font>
    <font>
      <b/>
      <sz val="11"/>
      <color theme="9" tint="-0.249977111117893"/>
      <name val="Cambria"/>
      <family val="1"/>
      <scheme val="major"/>
    </font>
    <font>
      <b/>
      <sz val="10"/>
      <name val="Cambria"/>
      <family val="1"/>
      <scheme val="major"/>
    </font>
    <font>
      <sz val="10"/>
      <name val="Cambria"/>
      <family val="1"/>
      <scheme val="major"/>
    </font>
    <font>
      <b/>
      <sz val="10"/>
      <color rgb="FFC00000"/>
      <name val="Calibri"/>
      <family val="2"/>
      <scheme val="minor"/>
    </font>
    <font>
      <b/>
      <sz val="10"/>
      <color rgb="FFC00000"/>
      <name val="Cambria"/>
      <family val="1"/>
      <scheme val="major"/>
    </font>
    <font>
      <b/>
      <sz val="10"/>
      <color theme="9" tint="-0.499984740745262"/>
      <name val="Cambria"/>
      <family val="1"/>
      <scheme val="major"/>
    </font>
    <font>
      <b/>
      <sz val="18"/>
      <name val="Cambria"/>
      <family val="1"/>
      <scheme val="major"/>
    </font>
    <font>
      <b/>
      <sz val="11"/>
      <color rgb="FFC00000"/>
      <name val="Cambria"/>
      <family val="1"/>
      <scheme val="major"/>
    </font>
    <font>
      <b/>
      <sz val="16"/>
      <name val="Cambria"/>
      <family val="1"/>
      <scheme val="major"/>
    </font>
    <font>
      <b/>
      <sz val="14"/>
      <name val="Cambria"/>
      <family val="1"/>
      <scheme val="major"/>
    </font>
    <font>
      <b/>
      <sz val="11"/>
      <color rgb="FFC00000"/>
      <name val="Cambria"/>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2"/>
        <bgColor indexed="0"/>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0" tint="-0.249977111117893"/>
        <bgColor indexed="0"/>
      </patternFill>
    </fill>
    <fill>
      <patternFill patternType="solid">
        <fgColor theme="6" tint="0.39997558519241921"/>
        <bgColor indexed="64"/>
      </patternFill>
    </fill>
    <fill>
      <patternFill patternType="solid">
        <fgColor theme="9" tint="0.59999389629810485"/>
        <bgColor indexed="64"/>
      </patternFill>
    </fill>
    <fill>
      <patternFill patternType="solid">
        <fgColor theme="3" tint="0.79998168889431442"/>
        <bgColor indexed="0"/>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0" fontId="6" fillId="0" borderId="0"/>
    <xf numFmtId="9" fontId="1" fillId="0" borderId="0" applyFont="0" applyFill="0" applyBorder="0" applyAlignment="0" applyProtection="0"/>
  </cellStyleXfs>
  <cellXfs count="161">
    <xf numFmtId="0" fontId="0" fillId="0" borderId="0" xfId="0"/>
    <xf numFmtId="0" fontId="4" fillId="0" borderId="0" xfId="0" applyFont="1" applyFill="1" applyAlignment="1">
      <alignment vertical="center"/>
    </xf>
    <xf numFmtId="0" fontId="3" fillId="0" borderId="0" xfId="0" applyFont="1" applyAlignment="1">
      <alignment horizontal="center" vertical="center"/>
    </xf>
    <xf numFmtId="0" fontId="4" fillId="0" borderId="1" xfId="0" applyFont="1" applyFill="1" applyBorder="1" applyAlignment="1">
      <alignment horizontal="center" vertical="center"/>
    </xf>
    <xf numFmtId="0" fontId="4" fillId="0" borderId="0" xfId="0" applyFont="1" applyAlignment="1">
      <alignment vertical="center"/>
    </xf>
    <xf numFmtId="0" fontId="3" fillId="0" borderId="1" xfId="0" applyFont="1" applyBorder="1" applyAlignment="1">
      <alignment horizontal="center" vertical="center"/>
    </xf>
    <xf numFmtId="0" fontId="4" fillId="0" borderId="0" xfId="0" applyFont="1" applyAlignment="1">
      <alignment horizontal="center" vertical="center" wrapText="1"/>
    </xf>
    <xf numFmtId="0" fontId="4" fillId="0" borderId="1" xfId="0" applyFont="1" applyFill="1" applyBorder="1" applyAlignment="1">
      <alignment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0" xfId="0" applyFont="1" applyFill="1" applyAlignment="1">
      <alignment horizontal="center" vertical="center"/>
    </xf>
    <xf numFmtId="0" fontId="16" fillId="2" borderId="0" xfId="0" applyFont="1" applyFill="1" applyAlignment="1">
      <alignment horizontal="center" vertical="center"/>
    </xf>
    <xf numFmtId="0" fontId="15" fillId="0" borderId="0" xfId="0" applyFont="1" applyFill="1" applyAlignment="1">
      <alignment horizontal="center" vertical="center"/>
    </xf>
    <xf numFmtId="0" fontId="16" fillId="0" borderId="0" xfId="0" applyFont="1" applyFill="1" applyAlignment="1">
      <alignment horizontal="center" vertical="center" wrapText="1"/>
    </xf>
    <xf numFmtId="10" fontId="4" fillId="0" borderId="0" xfId="0" applyNumberFormat="1" applyFont="1" applyAlignment="1">
      <alignment horizontal="center" vertical="center"/>
    </xf>
    <xf numFmtId="0" fontId="4" fillId="0" borderId="0" xfId="0" applyFont="1" applyFill="1" applyAlignment="1">
      <alignment horizontal="center" vertical="center"/>
    </xf>
    <xf numFmtId="0" fontId="15" fillId="0" borderId="0" xfId="0" applyFont="1" applyFill="1" applyAlignment="1">
      <alignment horizontal="center" vertical="center"/>
    </xf>
    <xf numFmtId="0" fontId="15" fillId="0" borderId="2" xfId="0" applyFont="1" applyFill="1" applyBorder="1" applyAlignment="1">
      <alignment horizontal="center" vertical="center"/>
    </xf>
    <xf numFmtId="0" fontId="17" fillId="3" borderId="1" xfId="0" applyFont="1" applyFill="1" applyBorder="1" applyAlignment="1" applyProtection="1">
      <alignment horizontal="center" vertical="center" wrapText="1"/>
    </xf>
    <xf numFmtId="165" fontId="18" fillId="4" borderId="1" xfId="1" applyNumberFormat="1" applyFont="1" applyFill="1" applyBorder="1" applyAlignment="1" applyProtection="1">
      <alignment horizontal="center" vertical="center" wrapText="1"/>
    </xf>
    <xf numFmtId="0" fontId="18" fillId="4" borderId="1" xfId="1" applyNumberFormat="1" applyFont="1" applyFill="1" applyBorder="1" applyAlignment="1" applyProtection="1">
      <alignment horizontal="center" vertical="center" wrapText="1"/>
    </xf>
    <xf numFmtId="9" fontId="19" fillId="4" borderId="1" xfId="2" applyFont="1" applyFill="1" applyBorder="1" applyAlignment="1" applyProtection="1">
      <alignment horizontal="center" vertical="center" wrapText="1"/>
    </xf>
    <xf numFmtId="0" fontId="16" fillId="0" borderId="3" xfId="0" applyFont="1" applyFill="1" applyBorder="1" applyAlignment="1">
      <alignment horizontal="center" vertical="center" wrapText="1"/>
    </xf>
    <xf numFmtId="10" fontId="16" fillId="0" borderId="0" xfId="0" applyNumberFormat="1" applyFont="1" applyFill="1" applyAlignment="1">
      <alignment horizontal="center" vertical="center"/>
    </xf>
    <xf numFmtId="0" fontId="16" fillId="0" borderId="1" xfId="0" applyFont="1" applyFill="1" applyBorder="1" applyAlignment="1">
      <alignment horizontal="left" vertical="center"/>
    </xf>
    <xf numFmtId="0" fontId="16" fillId="0" borderId="0" xfId="0" applyFont="1" applyFill="1" applyAlignment="1">
      <alignment horizontal="left" vertical="center"/>
    </xf>
    <xf numFmtId="0" fontId="16" fillId="5" borderId="3"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16" fillId="5" borderId="1" xfId="0" applyFont="1" applyFill="1" applyBorder="1" applyAlignment="1">
      <alignment horizontal="center" vertical="center"/>
    </xf>
    <xf numFmtId="0" fontId="16" fillId="0" borderId="3" xfId="0" applyFont="1" applyFill="1" applyBorder="1" applyAlignment="1">
      <alignment horizontal="left" vertical="center" wrapText="1"/>
    </xf>
    <xf numFmtId="0" fontId="15" fillId="0" borderId="3" xfId="0" applyFont="1" applyFill="1" applyBorder="1" applyAlignment="1">
      <alignment horizontal="center" vertical="center"/>
    </xf>
    <xf numFmtId="0" fontId="16" fillId="0" borderId="3" xfId="0" applyFont="1" applyFill="1" applyBorder="1" applyAlignment="1">
      <alignment horizontal="center" vertical="center"/>
    </xf>
    <xf numFmtId="0" fontId="16" fillId="2" borderId="1" xfId="0" applyFont="1" applyFill="1" applyBorder="1" applyAlignment="1">
      <alignment horizontal="center" vertical="center"/>
    </xf>
    <xf numFmtId="0" fontId="16" fillId="0" borderId="1" xfId="0" applyFont="1" applyBorder="1" applyAlignment="1">
      <alignment horizontal="center" vertical="center"/>
    </xf>
    <xf numFmtId="0" fontId="16" fillId="6" borderId="1" xfId="0" applyFont="1" applyFill="1" applyBorder="1" applyAlignment="1">
      <alignment horizontal="center" vertical="center"/>
    </xf>
    <xf numFmtId="0" fontId="20" fillId="0" borderId="1" xfId="0" applyFont="1" applyFill="1" applyBorder="1" applyAlignment="1">
      <alignment horizontal="left" vertical="top" wrapText="1"/>
    </xf>
    <xf numFmtId="0" fontId="20" fillId="0" borderId="1" xfId="0" applyFont="1" applyFill="1" applyBorder="1" applyAlignment="1">
      <alignment horizontal="left" vertical="top"/>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0" xfId="0" applyFont="1" applyFill="1" applyAlignment="1">
      <alignment vertical="center" wrapText="1"/>
    </xf>
    <xf numFmtId="0" fontId="21" fillId="0" borderId="1" xfId="0" applyFont="1" applyFill="1" applyBorder="1" applyAlignment="1">
      <alignment horizontal="center" vertical="center"/>
    </xf>
    <xf numFmtId="0" fontId="22" fillId="0" borderId="1" xfId="0" applyFont="1" applyFill="1" applyBorder="1" applyAlignment="1">
      <alignment vertical="center"/>
    </xf>
    <xf numFmtId="0" fontId="22" fillId="0" borderId="1" xfId="0" applyFont="1" applyFill="1" applyBorder="1" applyAlignment="1">
      <alignment vertical="center" wrapText="1"/>
    </xf>
    <xf numFmtId="0" fontId="22"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2" fillId="0" borderId="1" xfId="0" applyFont="1" applyBorder="1" applyAlignment="1">
      <alignment horizontal="center" vertical="center"/>
    </xf>
    <xf numFmtId="0" fontId="22" fillId="0" borderId="1" xfId="0" applyFont="1" applyFill="1" applyBorder="1" applyAlignment="1">
      <alignment horizontal="left" vertical="center" wrapText="1"/>
    </xf>
    <xf numFmtId="0" fontId="4" fillId="0" borderId="0" xfId="0" applyFont="1" applyAlignment="1">
      <alignment vertical="top"/>
    </xf>
    <xf numFmtId="0" fontId="17" fillId="6" borderId="3" xfId="0" applyFont="1" applyFill="1" applyBorder="1" applyAlignment="1" applyProtection="1">
      <alignment horizontal="center" vertical="center" wrapText="1"/>
    </xf>
    <xf numFmtId="164" fontId="15" fillId="0" borderId="2" xfId="0" applyNumberFormat="1" applyFont="1" applyFill="1" applyBorder="1" applyAlignment="1">
      <alignment horizontal="center" vertical="center"/>
    </xf>
    <xf numFmtId="164" fontId="17" fillId="3" borderId="1" xfId="0" applyNumberFormat="1" applyFont="1" applyFill="1" applyBorder="1" applyAlignment="1" applyProtection="1">
      <alignment horizontal="center" vertical="center" wrapText="1"/>
    </xf>
    <xf numFmtId="164" fontId="16" fillId="0" borderId="0" xfId="0" applyNumberFormat="1" applyFont="1" applyFill="1" applyAlignment="1">
      <alignment horizontal="center" vertical="center"/>
    </xf>
    <xf numFmtId="9" fontId="23" fillId="4" borderId="1" xfId="2" applyFont="1" applyFill="1" applyBorder="1" applyAlignment="1" applyProtection="1">
      <alignment horizontal="center" vertical="center" wrapText="1"/>
    </xf>
    <xf numFmtId="0" fontId="17" fillId="6" borderId="1" xfId="0" applyFont="1" applyFill="1" applyBorder="1" applyAlignment="1" applyProtection="1">
      <alignment horizontal="center" vertical="center" wrapText="1"/>
    </xf>
    <xf numFmtId="164" fontId="20" fillId="0" borderId="1" xfId="0" applyNumberFormat="1" applyFont="1" applyFill="1" applyBorder="1" applyAlignment="1">
      <alignment horizontal="left" vertical="top"/>
    </xf>
    <xf numFmtId="164" fontId="16" fillId="0" borderId="0" xfId="0" applyNumberFormat="1" applyFont="1" applyAlignment="1">
      <alignment horizontal="center" vertical="center"/>
    </xf>
    <xf numFmtId="165" fontId="17" fillId="4" borderId="1" xfId="1" applyNumberFormat="1" applyFont="1" applyFill="1" applyBorder="1" applyAlignment="1" applyProtection="1">
      <alignment horizontal="center" vertical="center" wrapText="1"/>
    </xf>
    <xf numFmtId="0" fontId="17" fillId="4" borderId="1" xfId="1" applyNumberFormat="1" applyFont="1" applyFill="1" applyBorder="1" applyAlignment="1" applyProtection="1">
      <alignment horizontal="center" vertical="center" wrapText="1"/>
    </xf>
    <xf numFmtId="164" fontId="15" fillId="0" borderId="4" xfId="0" applyNumberFormat="1" applyFont="1" applyFill="1" applyBorder="1" applyAlignment="1">
      <alignment horizontal="center" vertical="center"/>
    </xf>
    <xf numFmtId="164" fontId="15" fillId="0" borderId="5" xfId="0" applyNumberFormat="1" applyFont="1" applyBorder="1" applyAlignment="1">
      <alignment horizontal="center" vertical="center"/>
    </xf>
    <xf numFmtId="0" fontId="4"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2" fontId="20" fillId="0" borderId="1" xfId="0" applyNumberFormat="1" applyFont="1" applyFill="1" applyBorder="1" applyAlignment="1">
      <alignment horizontal="left" vertical="top"/>
    </xf>
    <xf numFmtId="2" fontId="17" fillId="6" borderId="1" xfId="0" applyNumberFormat="1" applyFont="1" applyFill="1" applyBorder="1" applyAlignment="1" applyProtection="1">
      <alignment horizontal="center" vertical="center" wrapText="1"/>
    </xf>
    <xf numFmtId="2" fontId="4" fillId="6" borderId="1" xfId="0" applyNumberFormat="1" applyFont="1" applyFill="1" applyBorder="1" applyAlignment="1">
      <alignment horizontal="center" vertical="center"/>
    </xf>
    <xf numFmtId="2" fontId="4" fillId="0" borderId="0" xfId="0" applyNumberFormat="1" applyFont="1" applyAlignment="1">
      <alignment vertical="center"/>
    </xf>
    <xf numFmtId="0" fontId="17" fillId="7" borderId="1" xfId="0" applyFont="1" applyFill="1" applyBorder="1" applyAlignment="1" applyProtection="1">
      <alignment horizontal="center" vertical="center" wrapText="1"/>
    </xf>
    <xf numFmtId="0" fontId="18" fillId="8" borderId="1" xfId="1" applyNumberFormat="1" applyFont="1" applyFill="1" applyBorder="1" applyAlignment="1" applyProtection="1">
      <alignment horizontal="center" vertical="center" wrapText="1"/>
    </xf>
    <xf numFmtId="9" fontId="19" fillId="8" borderId="1" xfId="2" applyFont="1" applyFill="1" applyBorder="1" applyAlignment="1" applyProtection="1">
      <alignment horizontal="center" vertical="center" wrapText="1"/>
    </xf>
    <xf numFmtId="164" fontId="3" fillId="0" borderId="6" xfId="0" applyNumberFormat="1" applyFont="1" applyBorder="1" applyAlignment="1">
      <alignment horizontal="center" vertical="center"/>
    </xf>
    <xf numFmtId="0" fontId="22" fillId="0" borderId="1" xfId="0" applyFont="1" applyBorder="1"/>
    <xf numFmtId="164" fontId="17" fillId="4" borderId="1" xfId="1" applyNumberFormat="1" applyFont="1" applyFill="1" applyBorder="1" applyAlignment="1" applyProtection="1">
      <alignment horizontal="center" vertical="center" wrapText="1"/>
    </xf>
    <xf numFmtId="164" fontId="4" fillId="0" borderId="0" xfId="0" applyNumberFormat="1" applyFont="1" applyFill="1" applyAlignment="1">
      <alignment horizontal="center" vertical="center"/>
    </xf>
    <xf numFmtId="0" fontId="11" fillId="0" borderId="2" xfId="0" applyFont="1" applyBorder="1" applyAlignment="1">
      <alignment horizontal="left" vertical="top" wrapText="1"/>
    </xf>
    <xf numFmtId="0" fontId="22" fillId="0" borderId="2" xfId="0" applyFont="1" applyBorder="1" applyAlignment="1">
      <alignment horizontal="left" vertical="top" wrapText="1"/>
    </xf>
    <xf numFmtId="0" fontId="16" fillId="9" borderId="3" xfId="0" applyFont="1" applyFill="1" applyBorder="1" applyAlignment="1">
      <alignment horizontal="center" vertical="center" wrapText="1"/>
    </xf>
    <xf numFmtId="2" fontId="16" fillId="10" borderId="3" xfId="0" applyNumberFormat="1" applyFont="1" applyFill="1" applyBorder="1" applyAlignment="1">
      <alignment horizontal="center" vertical="center" wrapText="1"/>
    </xf>
    <xf numFmtId="0" fontId="16" fillId="10" borderId="3" xfId="0" applyFont="1" applyFill="1" applyBorder="1" applyAlignment="1">
      <alignment horizontal="center" vertical="center" wrapText="1"/>
    </xf>
    <xf numFmtId="164" fontId="16" fillId="9" borderId="3" xfId="0" applyNumberFormat="1" applyFont="1" applyFill="1" applyBorder="1" applyAlignment="1">
      <alignment horizontal="center" vertical="center" wrapText="1"/>
    </xf>
    <xf numFmtId="0" fontId="16" fillId="9" borderId="1" xfId="0" applyFont="1" applyFill="1" applyBorder="1" applyAlignment="1">
      <alignment horizontal="center" vertical="center"/>
    </xf>
    <xf numFmtId="164" fontId="16" fillId="9" borderId="1" xfId="0" applyNumberFormat="1" applyFont="1" applyFill="1" applyBorder="1" applyAlignment="1">
      <alignment horizontal="center" vertical="center"/>
    </xf>
    <xf numFmtId="164" fontId="16" fillId="9" borderId="7" xfId="0" applyNumberFormat="1" applyFont="1" applyFill="1" applyBorder="1" applyAlignment="1">
      <alignment horizontal="center" vertical="center"/>
    </xf>
    <xf numFmtId="0" fontId="16" fillId="10" borderId="1" xfId="0" applyFont="1" applyFill="1" applyBorder="1" applyAlignment="1">
      <alignment horizontal="center" vertical="center"/>
    </xf>
    <xf numFmtId="0" fontId="16" fillId="10" borderId="7" xfId="0" applyFont="1" applyFill="1" applyBorder="1" applyAlignment="1">
      <alignment horizontal="center" vertical="center"/>
    </xf>
    <xf numFmtId="0" fontId="4" fillId="10" borderId="1" xfId="0" applyFont="1" applyFill="1" applyBorder="1" applyAlignment="1">
      <alignment horizontal="center" vertical="center"/>
    </xf>
    <xf numFmtId="166" fontId="4" fillId="10" borderId="1" xfId="0" applyNumberFormat="1" applyFont="1" applyFill="1" applyBorder="1" applyAlignment="1">
      <alignment horizontal="center" vertical="center"/>
    </xf>
    <xf numFmtId="164" fontId="4" fillId="10" borderId="1"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9" borderId="1" xfId="0" applyNumberFormat="1" applyFont="1" applyFill="1" applyBorder="1" applyAlignment="1">
      <alignment horizontal="center" vertical="center"/>
    </xf>
    <xf numFmtId="164" fontId="4" fillId="9" borderId="1" xfId="0" applyNumberFormat="1" applyFont="1" applyFill="1" applyBorder="1" applyAlignment="1">
      <alignment horizontal="center" vertical="center"/>
    </xf>
    <xf numFmtId="0" fontId="22" fillId="9" borderId="1" xfId="0" applyFont="1" applyFill="1" applyBorder="1" applyAlignment="1">
      <alignment horizontal="center" vertical="center"/>
    </xf>
    <xf numFmtId="164" fontId="22" fillId="10" borderId="1" xfId="0" applyNumberFormat="1" applyFont="1" applyFill="1" applyBorder="1" applyAlignment="1">
      <alignment horizontal="center" vertical="center"/>
    </xf>
    <xf numFmtId="164" fontId="3" fillId="0" borderId="1" xfId="0" applyNumberFormat="1" applyFont="1" applyFill="1" applyBorder="1" applyAlignment="1">
      <alignment horizontal="center" vertical="center"/>
    </xf>
    <xf numFmtId="0" fontId="13" fillId="6" borderId="0" xfId="0" applyFont="1" applyFill="1" applyBorder="1" applyAlignment="1">
      <alignment vertical="center" wrapText="1"/>
    </xf>
    <xf numFmtId="0" fontId="13" fillId="6" borderId="8" xfId="0" applyFont="1" applyFill="1" applyBorder="1" applyAlignment="1">
      <alignment vertical="center" wrapText="1"/>
    </xf>
    <xf numFmtId="0" fontId="3" fillId="0" borderId="7" xfId="0" applyFont="1" applyBorder="1" applyAlignment="1">
      <alignment horizontal="center" vertical="center"/>
    </xf>
    <xf numFmtId="0" fontId="4" fillId="0" borderId="7" xfId="0" applyFont="1" applyFill="1" applyBorder="1" applyAlignment="1">
      <alignment horizontal="center" vertical="center"/>
    </xf>
    <xf numFmtId="0" fontId="4" fillId="0" borderId="7" xfId="0" applyFont="1" applyFill="1" applyBorder="1" applyAlignment="1">
      <alignment vertical="center" wrapText="1"/>
    </xf>
    <xf numFmtId="0" fontId="4" fillId="0" borderId="7" xfId="0" applyFont="1" applyFill="1" applyBorder="1" applyAlignment="1">
      <alignment horizontal="center" vertical="center" wrapText="1"/>
    </xf>
    <xf numFmtId="0" fontId="22" fillId="0" borderId="2" xfId="0" applyFont="1" applyBorder="1" applyAlignment="1">
      <alignment horizontal="center" vertical="center" wrapText="1"/>
    </xf>
    <xf numFmtId="164" fontId="18" fillId="8" borderId="1" xfId="1" applyNumberFormat="1" applyFont="1" applyFill="1" applyBorder="1" applyAlignment="1" applyProtection="1">
      <alignment horizontal="center" vertical="center" wrapText="1"/>
    </xf>
    <xf numFmtId="164" fontId="4" fillId="0" borderId="0" xfId="0" applyNumberFormat="1" applyFont="1" applyAlignment="1">
      <alignment horizontal="center" vertical="top"/>
    </xf>
    <xf numFmtId="164" fontId="4" fillId="0" borderId="0" xfId="0" applyNumberFormat="1" applyFont="1" applyAlignment="1">
      <alignment horizontal="center" vertical="center"/>
    </xf>
    <xf numFmtId="0" fontId="21" fillId="6" borderId="1" xfId="0" applyFont="1" applyFill="1" applyBorder="1" applyAlignment="1" applyProtection="1">
      <alignment horizontal="center" vertical="center" wrapText="1"/>
    </xf>
    <xf numFmtId="9" fontId="25" fillId="11" borderId="1" xfId="2" applyFont="1" applyFill="1" applyBorder="1" applyAlignment="1" applyProtection="1">
      <alignment horizontal="center" vertical="center" wrapText="1"/>
    </xf>
    <xf numFmtId="164" fontId="21" fillId="6" borderId="1" xfId="0" applyNumberFormat="1" applyFont="1" applyFill="1" applyBorder="1" applyAlignment="1" applyProtection="1">
      <alignment horizontal="center" vertical="center" wrapText="1"/>
    </xf>
    <xf numFmtId="0" fontId="21" fillId="11" borderId="1" xfId="2" applyNumberFormat="1" applyFont="1" applyFill="1" applyBorder="1" applyAlignment="1" applyProtection="1">
      <alignment horizontal="center" vertical="center" wrapText="1"/>
    </xf>
    <xf numFmtId="0" fontId="22" fillId="9" borderId="7" xfId="0" applyFont="1" applyFill="1" applyBorder="1" applyAlignment="1">
      <alignment horizontal="center" vertical="center"/>
    </xf>
    <xf numFmtId="164" fontId="15" fillId="0" borderId="9" xfId="0" applyNumberFormat="1" applyFont="1" applyBorder="1" applyAlignment="1">
      <alignment horizontal="center" vertical="center"/>
    </xf>
    <xf numFmtId="0" fontId="21" fillId="6" borderId="3" xfId="0" applyFont="1" applyFill="1" applyBorder="1" applyAlignment="1" applyProtection="1">
      <alignment horizontal="center" vertical="center" wrapText="1"/>
    </xf>
    <xf numFmtId="164" fontId="21" fillId="6" borderId="3" xfId="0" applyNumberFormat="1" applyFont="1" applyFill="1" applyBorder="1" applyAlignment="1" applyProtection="1">
      <alignment horizontal="center" vertical="center" wrapText="1"/>
    </xf>
    <xf numFmtId="0" fontId="21" fillId="11" borderId="3" xfId="2" applyNumberFormat="1" applyFont="1" applyFill="1" applyBorder="1" applyAlignment="1" applyProtection="1">
      <alignment horizontal="center" vertical="center" wrapText="1"/>
    </xf>
    <xf numFmtId="0" fontId="21" fillId="6" borderId="1" xfId="2" applyNumberFormat="1" applyFont="1" applyFill="1" applyBorder="1" applyAlignment="1" applyProtection="1">
      <alignment horizontal="center" vertical="center" wrapText="1"/>
    </xf>
    <xf numFmtId="164" fontId="4" fillId="9" borderId="7" xfId="0" applyNumberFormat="1" applyFont="1" applyFill="1" applyBorder="1" applyAlignment="1">
      <alignment horizontal="center" vertical="center"/>
    </xf>
    <xf numFmtId="0" fontId="29" fillId="0" borderId="1" xfId="0" applyFont="1" applyFill="1" applyBorder="1" applyAlignment="1">
      <alignment horizontal="center" vertical="center"/>
    </xf>
    <xf numFmtId="0" fontId="28" fillId="0" borderId="27" xfId="0" applyFont="1" applyBorder="1" applyAlignment="1">
      <alignment horizontal="center" vertical="center"/>
    </xf>
    <xf numFmtId="0" fontId="7" fillId="0" borderId="1" xfId="0" applyFont="1" applyFill="1" applyBorder="1" applyAlignment="1">
      <alignment horizontal="left" vertical="top" wrapText="1"/>
    </xf>
    <xf numFmtId="0" fontId="15" fillId="0" borderId="1" xfId="0" applyFont="1" applyFill="1" applyBorder="1" applyAlignment="1">
      <alignment horizontal="left" vertical="top"/>
    </xf>
    <xf numFmtId="0" fontId="26" fillId="0" borderId="1" xfId="0" applyFont="1" applyFill="1" applyBorder="1" applyAlignment="1">
      <alignment horizontal="center" vertical="center"/>
    </xf>
    <xf numFmtId="0" fontId="26" fillId="6" borderId="10" xfId="0" applyFont="1" applyFill="1" applyBorder="1" applyAlignment="1" applyProtection="1">
      <alignment horizontal="center" vertical="center" wrapText="1"/>
    </xf>
    <xf numFmtId="0" fontId="26" fillId="6" borderId="11" xfId="0" applyFont="1" applyFill="1" applyBorder="1" applyAlignment="1" applyProtection="1">
      <alignment horizontal="center" vertical="center" wrapText="1"/>
    </xf>
    <xf numFmtId="0" fontId="26" fillId="6" borderId="12" xfId="0" applyFont="1" applyFill="1" applyBorder="1" applyAlignment="1" applyProtection="1">
      <alignment horizontal="center" vertical="center" wrapText="1"/>
    </xf>
    <xf numFmtId="2" fontId="27" fillId="6" borderId="10" xfId="0" applyNumberFormat="1" applyFont="1" applyFill="1" applyBorder="1" applyAlignment="1">
      <alignment horizontal="center" vertical="center" wrapText="1"/>
    </xf>
    <xf numFmtId="2" fontId="27" fillId="6" borderId="11" xfId="0" applyNumberFormat="1" applyFont="1" applyFill="1" applyBorder="1" applyAlignment="1">
      <alignment horizontal="center" vertical="center" wrapText="1"/>
    </xf>
    <xf numFmtId="2" fontId="27" fillId="6" borderId="12" xfId="0" applyNumberFormat="1" applyFont="1" applyFill="1" applyBorder="1" applyAlignment="1">
      <alignment horizontal="center" vertical="center" wrapText="1"/>
    </xf>
    <xf numFmtId="0" fontId="28" fillId="0" borderId="13" xfId="0" applyFont="1" applyFill="1" applyBorder="1" applyAlignment="1">
      <alignment horizontal="center" vertical="center"/>
    </xf>
    <xf numFmtId="0" fontId="28" fillId="0" borderId="14" xfId="0" applyFont="1" applyFill="1" applyBorder="1" applyAlignment="1">
      <alignment horizontal="center" vertical="center"/>
    </xf>
    <xf numFmtId="0" fontId="28" fillId="0" borderId="9" xfId="0" applyFont="1" applyFill="1" applyBorder="1" applyAlignment="1">
      <alignment horizontal="center" vertical="center"/>
    </xf>
    <xf numFmtId="165" fontId="27" fillId="6" borderId="10" xfId="1" applyNumberFormat="1" applyFont="1" applyFill="1" applyBorder="1" applyAlignment="1" applyProtection="1">
      <alignment horizontal="center" vertical="center" wrapText="1"/>
    </xf>
    <xf numFmtId="165" fontId="27" fillId="6" borderId="11" xfId="1" applyNumberFormat="1" applyFont="1" applyFill="1" applyBorder="1" applyAlignment="1" applyProtection="1">
      <alignment horizontal="center" vertical="center" wrapText="1"/>
    </xf>
    <xf numFmtId="165" fontId="27" fillId="6" borderId="12" xfId="1" applyNumberFormat="1" applyFont="1" applyFill="1" applyBorder="1" applyAlignment="1" applyProtection="1">
      <alignment horizontal="center" vertical="center" wrapText="1"/>
    </xf>
    <xf numFmtId="164" fontId="28" fillId="0" borderId="15" xfId="0" applyNumberFormat="1" applyFont="1" applyBorder="1" applyAlignment="1">
      <alignment horizontal="center" vertical="center"/>
    </xf>
    <xf numFmtId="164" fontId="28" fillId="0" borderId="16"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6" fillId="6" borderId="1" xfId="0" applyFont="1" applyFill="1" applyBorder="1" applyAlignment="1" applyProtection="1">
      <alignment horizontal="center" vertical="center" wrapText="1"/>
    </xf>
    <xf numFmtId="0" fontId="27" fillId="6" borderId="1" xfId="0" applyFont="1" applyFill="1" applyBorder="1" applyAlignment="1" applyProtection="1">
      <alignment horizontal="center" vertical="center" wrapText="1"/>
    </xf>
    <xf numFmtId="0" fontId="28" fillId="0" borderId="17" xfId="0" applyFont="1" applyBorder="1" applyAlignment="1">
      <alignment horizontal="center" vertical="center"/>
    </xf>
    <xf numFmtId="0" fontId="28" fillId="0" borderId="18" xfId="0" applyFont="1" applyBorder="1" applyAlignment="1">
      <alignment horizontal="center" vertical="center"/>
    </xf>
    <xf numFmtId="0" fontId="13" fillId="6" borderId="19" xfId="0" applyFont="1" applyFill="1" applyBorder="1" applyAlignment="1">
      <alignment horizontal="left" vertical="center" wrapText="1"/>
    </xf>
    <xf numFmtId="0" fontId="13" fillId="6" borderId="20" xfId="0" applyFont="1" applyFill="1" applyBorder="1" applyAlignment="1">
      <alignment horizontal="left" vertical="center" wrapText="1"/>
    </xf>
    <xf numFmtId="0" fontId="13" fillId="6" borderId="21" xfId="0" applyFont="1" applyFill="1" applyBorder="1" applyAlignment="1">
      <alignment horizontal="left" vertical="center" wrapText="1"/>
    </xf>
    <xf numFmtId="0" fontId="13" fillId="6" borderId="22" xfId="0" applyFont="1" applyFill="1" applyBorder="1" applyAlignment="1">
      <alignment horizontal="left" vertical="center" wrapText="1"/>
    </xf>
    <xf numFmtId="0" fontId="13" fillId="6" borderId="0" xfId="0" applyFont="1" applyFill="1" applyBorder="1" applyAlignment="1">
      <alignment horizontal="left" vertical="center" wrapText="1"/>
    </xf>
    <xf numFmtId="0" fontId="13" fillId="6" borderId="23" xfId="0" applyFont="1" applyFill="1" applyBorder="1" applyAlignment="1">
      <alignment horizontal="left" vertical="center" wrapText="1"/>
    </xf>
    <xf numFmtId="0" fontId="13" fillId="6" borderId="24" xfId="0" applyFont="1" applyFill="1" applyBorder="1" applyAlignment="1">
      <alignment horizontal="left" vertical="center" wrapText="1"/>
    </xf>
    <xf numFmtId="0" fontId="13" fillId="6" borderId="25" xfId="0" applyFont="1" applyFill="1" applyBorder="1" applyAlignment="1">
      <alignment horizontal="left" vertical="center" wrapText="1"/>
    </xf>
    <xf numFmtId="0" fontId="13" fillId="6" borderId="26" xfId="0" applyFont="1" applyFill="1" applyBorder="1" applyAlignment="1">
      <alignment horizontal="left" vertical="center" wrapText="1"/>
    </xf>
    <xf numFmtId="0" fontId="28" fillId="6" borderId="10" xfId="0" applyFont="1" applyFill="1" applyBorder="1" applyAlignment="1" applyProtection="1">
      <alignment horizontal="center" vertical="center" wrapText="1"/>
    </xf>
    <xf numFmtId="0" fontId="28" fillId="6" borderId="11" xfId="0" applyFont="1" applyFill="1" applyBorder="1" applyAlignment="1" applyProtection="1">
      <alignment horizontal="center" vertical="center" wrapText="1"/>
    </xf>
    <xf numFmtId="0" fontId="28" fillId="6" borderId="12" xfId="0" applyFont="1" applyFill="1" applyBorder="1" applyAlignment="1" applyProtection="1">
      <alignment horizontal="center" vertical="center" wrapText="1"/>
    </xf>
    <xf numFmtId="0" fontId="29" fillId="0" borderId="1" xfId="0" applyFont="1" applyFill="1" applyBorder="1" applyAlignment="1">
      <alignment horizontal="center" vertical="center"/>
    </xf>
    <xf numFmtId="164" fontId="24" fillId="11" borderId="10" xfId="1" applyNumberFormat="1" applyFont="1" applyFill="1" applyBorder="1" applyAlignment="1" applyProtection="1">
      <alignment horizontal="center" vertical="center" wrapText="1"/>
    </xf>
    <xf numFmtId="164" fontId="24" fillId="11" borderId="12" xfId="1" applyNumberFormat="1" applyFont="1" applyFill="1" applyBorder="1" applyAlignment="1" applyProtection="1">
      <alignment horizontal="center" vertical="center" wrapText="1"/>
    </xf>
    <xf numFmtId="0" fontId="7" fillId="0" borderId="1" xfId="0" applyFont="1" applyBorder="1" applyAlignment="1">
      <alignment horizontal="left" vertical="top" wrapText="1"/>
    </xf>
    <xf numFmtId="0" fontId="5" fillId="0" borderId="1" xfId="0" applyFont="1" applyBorder="1" applyAlignment="1">
      <alignment horizontal="left" vertical="top" wrapText="1"/>
    </xf>
    <xf numFmtId="0" fontId="28" fillId="0" borderId="13" xfId="0" applyFont="1" applyBorder="1" applyAlignment="1">
      <alignment horizontal="center" vertical="center"/>
    </xf>
    <xf numFmtId="0" fontId="28" fillId="0" borderId="14" xfId="0" applyFont="1" applyBorder="1" applyAlignment="1">
      <alignment horizontal="center" vertical="center"/>
    </xf>
  </cellXfs>
  <cellStyles count="3">
    <cellStyle name="Normal" xfId="0" builtinId="0"/>
    <cellStyle name="Normal_Table Article" xfId="1"/>
    <cellStyle name="Pourcentage" xfId="2" builtinId="5"/>
  </cellStyles>
  <dxfs count="3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zoomScaleSheetLayoutView="85" workbookViewId="0">
      <selection activeCell="M18" sqref="M18"/>
    </sheetView>
  </sheetViews>
  <sheetFormatPr baseColWidth="10" defaultColWidth="19.42578125" defaultRowHeight="14.25" x14ac:dyDescent="0.2"/>
  <cols>
    <col min="1" max="1" width="9.7109375" style="20" customWidth="1"/>
    <col min="2" max="2" width="20" style="14" bestFit="1" customWidth="1"/>
    <col min="3" max="3" width="44.85546875" style="29" customWidth="1"/>
    <col min="4" max="4" width="23.42578125" style="14" customWidth="1"/>
    <col min="5" max="5" width="23.42578125" style="14" hidden="1" customWidth="1"/>
    <col min="6" max="6" width="18.5703125" style="14" bestFit="1" customWidth="1"/>
    <col min="7" max="7" width="15.42578125" style="14" customWidth="1"/>
    <col min="8" max="9" width="18.28515625" style="14" customWidth="1"/>
    <col min="10" max="11" width="15.7109375" style="14" customWidth="1"/>
    <col min="12" max="12" width="15.7109375" style="55" customWidth="1"/>
    <col min="13" max="15" width="12.42578125" style="14" customWidth="1"/>
    <col min="16" max="16" width="12.42578125" style="27" customWidth="1"/>
    <col min="17" max="17" width="11.42578125" style="14" customWidth="1"/>
    <col min="18" max="16384" width="19.42578125" style="14"/>
  </cols>
  <sheetData>
    <row r="1" spans="1:17" ht="22.5" x14ac:dyDescent="0.2">
      <c r="A1" s="122" t="s">
        <v>11</v>
      </c>
      <c r="B1" s="122"/>
      <c r="C1" s="122"/>
      <c r="D1" s="122"/>
      <c r="E1" s="122"/>
      <c r="F1" s="122"/>
      <c r="G1" s="122"/>
      <c r="H1" s="122"/>
      <c r="I1" s="122"/>
      <c r="J1" s="122"/>
      <c r="K1" s="122"/>
      <c r="L1" s="122"/>
      <c r="M1" s="122"/>
      <c r="N1" s="122"/>
      <c r="O1" s="122"/>
      <c r="P1" s="122"/>
      <c r="Q1" s="122"/>
    </row>
    <row r="2" spans="1:17" ht="409.5" customHeight="1" x14ac:dyDescent="0.2">
      <c r="A2" s="120" t="s">
        <v>240</v>
      </c>
      <c r="B2" s="121"/>
      <c r="C2" s="121"/>
      <c r="D2" s="121"/>
      <c r="E2" s="121"/>
      <c r="F2" s="121"/>
      <c r="G2" s="121"/>
      <c r="H2" s="121"/>
      <c r="I2" s="121"/>
      <c r="J2" s="121"/>
      <c r="K2" s="121"/>
      <c r="L2" s="121"/>
      <c r="M2" s="121"/>
      <c r="N2" s="121"/>
      <c r="O2" s="121"/>
      <c r="P2" s="121"/>
      <c r="Q2" s="121"/>
    </row>
    <row r="3" spans="1:17" hidden="1" x14ac:dyDescent="0.2">
      <c r="A3" s="21"/>
      <c r="B3" s="21"/>
      <c r="C3" s="21"/>
      <c r="D3" s="21"/>
      <c r="E3" s="21"/>
      <c r="F3" s="21"/>
      <c r="G3" s="21"/>
      <c r="H3" s="21"/>
      <c r="I3" s="21"/>
      <c r="J3" s="21"/>
      <c r="K3" s="21"/>
      <c r="L3" s="53"/>
      <c r="M3" s="21">
        <v>1000</v>
      </c>
      <c r="N3" s="21"/>
      <c r="O3" s="21">
        <v>100</v>
      </c>
      <c r="P3" s="21"/>
      <c r="Q3" s="21"/>
    </row>
    <row r="4" spans="1:17" ht="76.5" x14ac:dyDescent="0.2">
      <c r="A4" s="22" t="s">
        <v>12</v>
      </c>
      <c r="B4" s="22" t="s">
        <v>34</v>
      </c>
      <c r="C4" s="22" t="s">
        <v>0</v>
      </c>
      <c r="D4" s="22" t="s">
        <v>35</v>
      </c>
      <c r="E4" s="22" t="s">
        <v>38</v>
      </c>
      <c r="F4" s="22" t="s">
        <v>199</v>
      </c>
      <c r="G4" s="22" t="s">
        <v>236</v>
      </c>
      <c r="H4" s="22" t="s">
        <v>13</v>
      </c>
      <c r="I4" s="22" t="s">
        <v>200</v>
      </c>
      <c r="J4" s="22" t="s">
        <v>235</v>
      </c>
      <c r="K4" s="22" t="s">
        <v>196</v>
      </c>
      <c r="L4" s="54" t="s">
        <v>197</v>
      </c>
      <c r="M4" s="22" t="s">
        <v>198</v>
      </c>
      <c r="N4" s="60" t="s">
        <v>237</v>
      </c>
      <c r="O4" s="60" t="s">
        <v>39</v>
      </c>
      <c r="P4" s="61" t="s">
        <v>238</v>
      </c>
      <c r="Q4" s="56" t="s">
        <v>15</v>
      </c>
    </row>
    <row r="5" spans="1:17" ht="31.5" customHeight="1" x14ac:dyDescent="0.2">
      <c r="A5" s="123" t="s">
        <v>205</v>
      </c>
      <c r="B5" s="124"/>
      <c r="C5" s="124"/>
      <c r="D5" s="124"/>
      <c r="E5" s="124"/>
      <c r="F5" s="125"/>
      <c r="G5" s="52"/>
      <c r="H5" s="113" t="s">
        <v>201</v>
      </c>
      <c r="I5" s="113" t="s">
        <v>202</v>
      </c>
      <c r="J5" s="113">
        <v>208</v>
      </c>
      <c r="K5" s="113" t="s">
        <v>203</v>
      </c>
      <c r="L5" s="114">
        <v>123</v>
      </c>
      <c r="M5" s="113">
        <v>20</v>
      </c>
      <c r="N5" s="126" t="s">
        <v>204</v>
      </c>
      <c r="O5" s="127"/>
      <c r="P5" s="128"/>
      <c r="Q5" s="115">
        <v>0.2</v>
      </c>
    </row>
    <row r="6" spans="1:17" ht="46.5" customHeight="1" x14ac:dyDescent="0.2">
      <c r="A6" s="34">
        <v>1</v>
      </c>
      <c r="B6" s="35">
        <v>205500010</v>
      </c>
      <c r="C6" s="33" t="s">
        <v>32</v>
      </c>
      <c r="D6" s="26" t="s">
        <v>18</v>
      </c>
      <c r="E6" s="30">
        <v>200</v>
      </c>
      <c r="F6" s="26">
        <v>2</v>
      </c>
      <c r="G6" s="81">
        <v>1000</v>
      </c>
      <c r="H6" s="79"/>
      <c r="I6" s="79"/>
      <c r="J6" s="79"/>
      <c r="K6" s="79"/>
      <c r="L6" s="82"/>
      <c r="M6" s="79"/>
      <c r="N6" s="80" t="str">
        <f>IFERROR(L6/J6,"")</f>
        <v/>
      </c>
      <c r="O6" s="80" t="str">
        <f>IF(M6="NC","",IFERROR(N6*M6*$O$3/$M$3,""))</f>
        <v/>
      </c>
      <c r="P6" s="81" t="str">
        <f>IFERROR(IF(M6="NC",G6*N6,G6/$O$3*O6),"")</f>
        <v/>
      </c>
      <c r="Q6" s="79"/>
    </row>
    <row r="7" spans="1:17" ht="35.1" customHeight="1" x14ac:dyDescent="0.2">
      <c r="A7" s="10">
        <v>2</v>
      </c>
      <c r="B7" s="11">
        <v>205500017</v>
      </c>
      <c r="C7" s="12" t="s">
        <v>21</v>
      </c>
      <c r="D7" s="13" t="s">
        <v>16</v>
      </c>
      <c r="E7" s="31">
        <v>25</v>
      </c>
      <c r="F7" s="13">
        <v>2</v>
      </c>
      <c r="G7" s="81">
        <v>1000</v>
      </c>
      <c r="H7" s="79"/>
      <c r="I7" s="79"/>
      <c r="J7" s="79"/>
      <c r="K7" s="79"/>
      <c r="L7" s="79"/>
      <c r="M7" s="79"/>
      <c r="N7" s="80" t="str">
        <f t="shared" ref="N7:N20" si="0">IFERROR(L7/J7,"")</f>
        <v/>
      </c>
      <c r="O7" s="80" t="str">
        <f t="shared" ref="O7:O20" si="1">IF(M7="NC","",IFERROR(N7*M7*$O$3/$M$3,""))</f>
        <v/>
      </c>
      <c r="P7" s="81" t="str">
        <f t="shared" ref="P7:P20" si="2">IFERROR(IF(M7="NC",G7*N7,G7/$O$3*O7),"")</f>
        <v/>
      </c>
      <c r="Q7" s="79"/>
    </row>
    <row r="8" spans="1:17" ht="35.1" customHeight="1" x14ac:dyDescent="0.2">
      <c r="A8" s="10">
        <v>3</v>
      </c>
      <c r="B8" s="11">
        <v>205500020</v>
      </c>
      <c r="C8" s="12" t="s">
        <v>22</v>
      </c>
      <c r="D8" s="13" t="s">
        <v>17</v>
      </c>
      <c r="E8" s="31">
        <v>5</v>
      </c>
      <c r="F8" s="13">
        <v>19</v>
      </c>
      <c r="G8" s="81">
        <v>1000</v>
      </c>
      <c r="H8" s="79"/>
      <c r="I8" s="79"/>
      <c r="J8" s="79"/>
      <c r="K8" s="79"/>
      <c r="L8" s="79"/>
      <c r="M8" s="79"/>
      <c r="N8" s="80" t="str">
        <f t="shared" si="0"/>
        <v/>
      </c>
      <c r="O8" s="80" t="str">
        <f t="shared" si="1"/>
        <v/>
      </c>
      <c r="P8" s="81" t="str">
        <f t="shared" si="2"/>
        <v/>
      </c>
      <c r="Q8" s="79"/>
    </row>
    <row r="9" spans="1:17" ht="45" customHeight="1" x14ac:dyDescent="0.2">
      <c r="A9" s="10">
        <v>4</v>
      </c>
      <c r="B9" s="11">
        <v>205500025</v>
      </c>
      <c r="C9" s="12" t="s">
        <v>22</v>
      </c>
      <c r="D9" s="13" t="s">
        <v>18</v>
      </c>
      <c r="E9" s="31">
        <v>200</v>
      </c>
      <c r="F9" s="13">
        <v>1</v>
      </c>
      <c r="G9" s="81">
        <v>1000</v>
      </c>
      <c r="H9" s="79"/>
      <c r="I9" s="79"/>
      <c r="J9" s="79"/>
      <c r="K9" s="79"/>
      <c r="L9" s="79"/>
      <c r="M9" s="79"/>
      <c r="N9" s="80" t="str">
        <f t="shared" si="0"/>
        <v/>
      </c>
      <c r="O9" s="80" t="str">
        <f t="shared" si="1"/>
        <v/>
      </c>
      <c r="P9" s="81" t="str">
        <f t="shared" si="2"/>
        <v/>
      </c>
      <c r="Q9" s="79"/>
    </row>
    <row r="10" spans="1:17" ht="35.1" customHeight="1" x14ac:dyDescent="0.2">
      <c r="A10" s="10">
        <v>5</v>
      </c>
      <c r="B10" s="11">
        <v>205500035</v>
      </c>
      <c r="C10" s="12" t="s">
        <v>23</v>
      </c>
      <c r="D10" s="13" t="s">
        <v>17</v>
      </c>
      <c r="E10" s="31">
        <v>5</v>
      </c>
      <c r="F10" s="13">
        <v>8</v>
      </c>
      <c r="G10" s="81">
        <v>1000</v>
      </c>
      <c r="H10" s="79"/>
      <c r="I10" s="79"/>
      <c r="J10" s="79"/>
      <c r="K10" s="79"/>
      <c r="L10" s="79"/>
      <c r="M10" s="79"/>
      <c r="N10" s="80" t="str">
        <f t="shared" si="0"/>
        <v/>
      </c>
      <c r="O10" s="80" t="str">
        <f t="shared" si="1"/>
        <v/>
      </c>
      <c r="P10" s="81" t="str">
        <f t="shared" si="2"/>
        <v/>
      </c>
      <c r="Q10" s="79"/>
    </row>
    <row r="11" spans="1:17" ht="39.75" customHeight="1" x14ac:dyDescent="0.2">
      <c r="A11" s="10">
        <v>6</v>
      </c>
      <c r="B11" s="11">
        <v>205500040</v>
      </c>
      <c r="C11" s="12" t="s">
        <v>24</v>
      </c>
      <c r="D11" s="13" t="s">
        <v>17</v>
      </c>
      <c r="E11" s="31">
        <v>5</v>
      </c>
      <c r="F11" s="13">
        <v>34</v>
      </c>
      <c r="G11" s="81">
        <v>1000</v>
      </c>
      <c r="H11" s="79"/>
      <c r="I11" s="79"/>
      <c r="J11" s="79"/>
      <c r="K11" s="79"/>
      <c r="L11" s="79"/>
      <c r="M11" s="79"/>
      <c r="N11" s="80" t="str">
        <f t="shared" si="0"/>
        <v/>
      </c>
      <c r="O11" s="80" t="str">
        <f t="shared" si="1"/>
        <v/>
      </c>
      <c r="P11" s="81" t="str">
        <f t="shared" si="2"/>
        <v/>
      </c>
      <c r="Q11" s="79"/>
    </row>
    <row r="12" spans="1:17" ht="39.75" customHeight="1" x14ac:dyDescent="0.2">
      <c r="A12" s="10">
        <v>7</v>
      </c>
      <c r="B12" s="11">
        <v>205500210</v>
      </c>
      <c r="C12" s="12" t="s">
        <v>194</v>
      </c>
      <c r="D12" s="13" t="s">
        <v>19</v>
      </c>
      <c r="E12" s="31">
        <v>25</v>
      </c>
      <c r="F12" s="13">
        <v>7</v>
      </c>
      <c r="G12" s="80">
        <v>175</v>
      </c>
      <c r="H12" s="79"/>
      <c r="I12" s="79"/>
      <c r="J12" s="79"/>
      <c r="K12" s="79"/>
      <c r="L12" s="79"/>
      <c r="M12" s="81" t="s">
        <v>76</v>
      </c>
      <c r="N12" s="80" t="str">
        <f t="shared" si="0"/>
        <v/>
      </c>
      <c r="O12" s="80" t="str">
        <f t="shared" si="1"/>
        <v/>
      </c>
      <c r="P12" s="81" t="str">
        <f t="shared" si="2"/>
        <v/>
      </c>
      <c r="Q12" s="79"/>
    </row>
    <row r="13" spans="1:17" ht="44.25" customHeight="1" x14ac:dyDescent="0.2">
      <c r="A13" s="10">
        <v>8</v>
      </c>
      <c r="B13" s="11">
        <v>205500055</v>
      </c>
      <c r="C13" s="12" t="s">
        <v>25</v>
      </c>
      <c r="D13" s="13" t="s">
        <v>17</v>
      </c>
      <c r="E13" s="31">
        <v>5</v>
      </c>
      <c r="F13" s="13">
        <v>60</v>
      </c>
      <c r="G13" s="81">
        <v>300</v>
      </c>
      <c r="H13" s="79"/>
      <c r="I13" s="79"/>
      <c r="J13" s="79"/>
      <c r="K13" s="79"/>
      <c r="L13" s="79"/>
      <c r="M13" s="81" t="s">
        <v>76</v>
      </c>
      <c r="N13" s="80" t="str">
        <f t="shared" si="0"/>
        <v/>
      </c>
      <c r="O13" s="80" t="str">
        <f t="shared" si="1"/>
        <v/>
      </c>
      <c r="P13" s="81" t="str">
        <f t="shared" si="2"/>
        <v/>
      </c>
      <c r="Q13" s="79"/>
    </row>
    <row r="14" spans="1:17" ht="44.25" customHeight="1" x14ac:dyDescent="0.2">
      <c r="A14" s="10">
        <v>9</v>
      </c>
      <c r="B14" s="11">
        <v>205500056</v>
      </c>
      <c r="C14" s="12" t="s">
        <v>26</v>
      </c>
      <c r="D14" s="13" t="s">
        <v>36</v>
      </c>
      <c r="E14" s="31">
        <v>1</v>
      </c>
      <c r="F14" s="13">
        <v>9</v>
      </c>
      <c r="G14" s="80">
        <v>9</v>
      </c>
      <c r="H14" s="79"/>
      <c r="I14" s="79"/>
      <c r="J14" s="79"/>
      <c r="K14" s="79"/>
      <c r="L14" s="79"/>
      <c r="M14" s="81" t="s">
        <v>76</v>
      </c>
      <c r="N14" s="80" t="str">
        <f t="shared" si="0"/>
        <v/>
      </c>
      <c r="O14" s="80" t="str">
        <f t="shared" si="1"/>
        <v/>
      </c>
      <c r="P14" s="81" t="str">
        <f t="shared" si="2"/>
        <v/>
      </c>
      <c r="Q14" s="79"/>
    </row>
    <row r="15" spans="1:17" ht="44.25" customHeight="1" x14ac:dyDescent="0.2">
      <c r="A15" s="10">
        <v>10</v>
      </c>
      <c r="B15" s="11">
        <v>205500060</v>
      </c>
      <c r="C15" s="12" t="s">
        <v>27</v>
      </c>
      <c r="D15" s="13" t="s">
        <v>18</v>
      </c>
      <c r="E15" s="31">
        <v>200</v>
      </c>
      <c r="F15" s="13">
        <v>2</v>
      </c>
      <c r="G15" s="81">
        <v>1000</v>
      </c>
      <c r="H15" s="79"/>
      <c r="I15" s="79"/>
      <c r="J15" s="79"/>
      <c r="K15" s="79"/>
      <c r="L15" s="79"/>
      <c r="M15" s="79"/>
      <c r="N15" s="80" t="str">
        <f t="shared" si="0"/>
        <v/>
      </c>
      <c r="O15" s="80" t="str">
        <f t="shared" si="1"/>
        <v/>
      </c>
      <c r="P15" s="81" t="str">
        <f t="shared" si="2"/>
        <v/>
      </c>
      <c r="Q15" s="79"/>
    </row>
    <row r="16" spans="1:17" ht="27.75" customHeight="1" x14ac:dyDescent="0.2">
      <c r="A16" s="10">
        <v>11</v>
      </c>
      <c r="B16" s="11">
        <v>205500065</v>
      </c>
      <c r="C16" s="12" t="s">
        <v>28</v>
      </c>
      <c r="D16" s="13" t="s">
        <v>17</v>
      </c>
      <c r="E16" s="31">
        <v>5</v>
      </c>
      <c r="F16" s="13">
        <v>77</v>
      </c>
      <c r="G16" s="81">
        <v>1000</v>
      </c>
      <c r="H16" s="79"/>
      <c r="I16" s="79"/>
      <c r="J16" s="79"/>
      <c r="K16" s="79"/>
      <c r="L16" s="79"/>
      <c r="M16" s="79"/>
      <c r="N16" s="80" t="str">
        <f t="shared" si="0"/>
        <v/>
      </c>
      <c r="O16" s="80" t="str">
        <f t="shared" si="1"/>
        <v/>
      </c>
      <c r="P16" s="81" t="str">
        <f t="shared" si="2"/>
        <v/>
      </c>
      <c r="Q16" s="79"/>
    </row>
    <row r="17" spans="1:17" ht="57" customHeight="1" x14ac:dyDescent="0.2">
      <c r="A17" s="10">
        <v>12</v>
      </c>
      <c r="B17" s="11">
        <v>205500070</v>
      </c>
      <c r="C17" s="12" t="s">
        <v>29</v>
      </c>
      <c r="D17" s="13" t="s">
        <v>17</v>
      </c>
      <c r="E17" s="31">
        <v>5</v>
      </c>
      <c r="F17" s="13">
        <v>34</v>
      </c>
      <c r="G17" s="81">
        <v>1000</v>
      </c>
      <c r="H17" s="79"/>
      <c r="I17" s="79"/>
      <c r="J17" s="79"/>
      <c r="K17" s="79"/>
      <c r="L17" s="79"/>
      <c r="M17" s="79"/>
      <c r="N17" s="80" t="str">
        <f t="shared" si="0"/>
        <v/>
      </c>
      <c r="O17" s="80" t="str">
        <f t="shared" si="1"/>
        <v/>
      </c>
      <c r="P17" s="81" t="str">
        <f t="shared" si="2"/>
        <v/>
      </c>
      <c r="Q17" s="79"/>
    </row>
    <row r="18" spans="1:17" ht="44.25" customHeight="1" x14ac:dyDescent="0.2">
      <c r="A18" s="10">
        <v>13</v>
      </c>
      <c r="B18" s="11">
        <v>205500080</v>
      </c>
      <c r="C18" s="12" t="s">
        <v>30</v>
      </c>
      <c r="D18" s="13" t="s">
        <v>18</v>
      </c>
      <c r="E18" s="31">
        <v>200</v>
      </c>
      <c r="F18" s="13">
        <v>4</v>
      </c>
      <c r="G18" s="81">
        <v>1000</v>
      </c>
      <c r="H18" s="79"/>
      <c r="I18" s="79"/>
      <c r="J18" s="79"/>
      <c r="K18" s="79"/>
      <c r="L18" s="79"/>
      <c r="M18" s="79"/>
      <c r="N18" s="80" t="str">
        <f t="shared" si="0"/>
        <v/>
      </c>
      <c r="O18" s="80" t="str">
        <f t="shared" si="1"/>
        <v/>
      </c>
      <c r="P18" s="81" t="str">
        <f t="shared" si="2"/>
        <v/>
      </c>
      <c r="Q18" s="79"/>
    </row>
    <row r="19" spans="1:17" ht="38.25" customHeight="1" x14ac:dyDescent="0.2">
      <c r="A19" s="10">
        <v>14</v>
      </c>
      <c r="B19" s="11">
        <v>205500195</v>
      </c>
      <c r="C19" s="12" t="s">
        <v>31</v>
      </c>
      <c r="D19" s="13" t="s">
        <v>17</v>
      </c>
      <c r="E19" s="31">
        <v>5</v>
      </c>
      <c r="F19" s="13">
        <v>77</v>
      </c>
      <c r="G19" s="81">
        <v>1000</v>
      </c>
      <c r="H19" s="79"/>
      <c r="I19" s="79"/>
      <c r="J19" s="79"/>
      <c r="K19" s="79"/>
      <c r="L19" s="79"/>
      <c r="M19" s="79"/>
      <c r="N19" s="80" t="str">
        <f t="shared" si="0"/>
        <v/>
      </c>
      <c r="O19" s="80" t="str">
        <f t="shared" si="1"/>
        <v/>
      </c>
      <c r="P19" s="81" t="str">
        <f t="shared" si="2"/>
        <v/>
      </c>
      <c r="Q19" s="79"/>
    </row>
    <row r="20" spans="1:17" ht="15" thickBot="1" x14ac:dyDescent="0.25">
      <c r="A20" s="10">
        <v>15</v>
      </c>
      <c r="B20" s="11">
        <v>205500091</v>
      </c>
      <c r="C20" s="28" t="s">
        <v>10</v>
      </c>
      <c r="D20" s="11" t="s">
        <v>20</v>
      </c>
      <c r="E20" s="32">
        <v>0.75</v>
      </c>
      <c r="F20" s="11">
        <v>24</v>
      </c>
      <c r="G20" s="80">
        <v>18</v>
      </c>
      <c r="H20" s="79"/>
      <c r="I20" s="79"/>
      <c r="J20" s="79"/>
      <c r="K20" s="79"/>
      <c r="L20" s="79"/>
      <c r="M20" s="81" t="s">
        <v>76</v>
      </c>
      <c r="N20" s="80" t="str">
        <f t="shared" si="0"/>
        <v/>
      </c>
      <c r="O20" s="80" t="str">
        <f t="shared" si="1"/>
        <v/>
      </c>
      <c r="P20" s="81" t="str">
        <f t="shared" si="2"/>
        <v/>
      </c>
      <c r="Q20" s="79"/>
    </row>
    <row r="21" spans="1:17" ht="39.75" customHeight="1" thickBot="1" x14ac:dyDescent="0.25">
      <c r="L21" s="129" t="s">
        <v>209</v>
      </c>
      <c r="M21" s="130"/>
      <c r="N21" s="130"/>
      <c r="O21" s="131"/>
      <c r="P21" s="62">
        <f>SUM(P6:P20)</f>
        <v>0</v>
      </c>
    </row>
    <row r="77" ht="29.25" customHeight="1" x14ac:dyDescent="0.2"/>
  </sheetData>
  <autoFilter ref="A4:Q21"/>
  <mergeCells count="5">
    <mergeCell ref="A2:Q2"/>
    <mergeCell ref="A1:Q1"/>
    <mergeCell ref="A5:F5"/>
    <mergeCell ref="N5:P5"/>
    <mergeCell ref="L21:O21"/>
  </mergeCells>
  <phoneticPr fontId="2" type="noConversion"/>
  <conditionalFormatting sqref="A4:A5">
    <cfRule type="duplicateValues" dxfId="30" priority="21"/>
  </conditionalFormatting>
  <conditionalFormatting sqref="H4:M5">
    <cfRule type="duplicateValues" dxfId="29" priority="24"/>
  </conditionalFormatting>
  <conditionalFormatting sqref="B4:E4">
    <cfRule type="duplicateValues" dxfId="28" priority="25"/>
  </conditionalFormatting>
  <conditionalFormatting sqref="F4 G4:G5">
    <cfRule type="duplicateValues" dxfId="27" priority="44"/>
  </conditionalFormatting>
  <printOptions horizontalCentered="1"/>
  <pageMargins left="0.15748031496062992" right="0.15748031496062992" top="0.39370078740157483" bottom="0.39370078740157483" header="0.27559055118110237" footer="0.27559055118110237"/>
  <pageSetup paperSize="9" fitToHeight="3" orientation="landscape" r:id="rId1"/>
  <headerFooter alignWithMargins="0">
    <oddFooter>&amp;L&amp;P/&amp;N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8"/>
  <sheetViews>
    <sheetView topLeftCell="A4" zoomScale="90" zoomScaleNormal="90" zoomScaleSheetLayoutView="100" workbookViewId="0">
      <selection activeCell="C11" sqref="C11"/>
    </sheetView>
  </sheetViews>
  <sheetFormatPr baseColWidth="10" defaultRowHeight="14.25" x14ac:dyDescent="0.2"/>
  <cols>
    <col min="1" max="1" width="7.140625" style="16" customWidth="1"/>
    <col min="2" max="2" width="20.28515625" style="8" customWidth="1"/>
    <col min="3" max="3" width="61.28515625" style="9" customWidth="1"/>
    <col min="4" max="4" width="34.7109375" style="17" customWidth="1"/>
    <col min="5" max="5" width="11.42578125" style="9" hidden="1" customWidth="1"/>
    <col min="6" max="6" width="11.42578125" style="9" customWidth="1"/>
    <col min="7" max="7" width="14.5703125" style="9" customWidth="1"/>
    <col min="8" max="11" width="11.42578125" style="9" customWidth="1"/>
    <col min="12" max="12" width="11.42578125" style="59" customWidth="1"/>
    <col min="13" max="17" width="11.42578125" style="9" customWidth="1"/>
    <col min="18" max="16384" width="11.42578125" style="9"/>
  </cols>
  <sheetData>
    <row r="1" spans="1:17" s="14" customFormat="1" ht="22.5" x14ac:dyDescent="0.2">
      <c r="A1" s="122" t="s">
        <v>94</v>
      </c>
      <c r="B1" s="122"/>
      <c r="C1" s="122"/>
      <c r="D1" s="122"/>
      <c r="E1" s="122"/>
      <c r="F1" s="122"/>
      <c r="G1" s="122"/>
      <c r="H1" s="122"/>
      <c r="I1" s="122"/>
      <c r="J1" s="122"/>
      <c r="K1" s="122"/>
      <c r="L1" s="122"/>
      <c r="M1" s="122"/>
      <c r="N1" s="122"/>
      <c r="O1" s="122"/>
      <c r="P1" s="122"/>
      <c r="Q1" s="122"/>
    </row>
    <row r="2" spans="1:17" s="14" customFormat="1" ht="368.25" customHeight="1" x14ac:dyDescent="0.2">
      <c r="A2" s="120" t="s">
        <v>240</v>
      </c>
      <c r="B2" s="121"/>
      <c r="C2" s="121"/>
      <c r="D2" s="121"/>
      <c r="E2" s="121"/>
      <c r="F2" s="121"/>
      <c r="G2" s="121"/>
      <c r="H2" s="121"/>
      <c r="I2" s="121"/>
      <c r="J2" s="121"/>
      <c r="K2" s="121"/>
      <c r="L2" s="121"/>
      <c r="M2" s="121"/>
      <c r="N2" s="121"/>
      <c r="O2" s="121"/>
      <c r="P2" s="121"/>
      <c r="Q2" s="121"/>
    </row>
    <row r="3" spans="1:17" s="14" customFormat="1" hidden="1" x14ac:dyDescent="0.2">
      <c r="A3" s="39"/>
      <c r="B3" s="40"/>
      <c r="C3" s="40"/>
      <c r="D3" s="40"/>
      <c r="E3" s="40"/>
      <c r="F3" s="40"/>
      <c r="G3" s="40"/>
      <c r="H3" s="40"/>
      <c r="I3" s="40"/>
      <c r="J3" s="40"/>
      <c r="K3" s="40"/>
      <c r="L3" s="58"/>
      <c r="M3" s="10">
        <v>1000</v>
      </c>
      <c r="N3" s="10"/>
      <c r="O3" s="10">
        <v>100</v>
      </c>
      <c r="P3" s="40"/>
      <c r="Q3" s="40"/>
    </row>
    <row r="4" spans="1:17" s="14" customFormat="1" ht="76.5" x14ac:dyDescent="0.2">
      <c r="A4" s="22" t="s">
        <v>12</v>
      </c>
      <c r="B4" s="22" t="s">
        <v>34</v>
      </c>
      <c r="C4" s="22" t="s">
        <v>0</v>
      </c>
      <c r="D4" s="22" t="s">
        <v>35</v>
      </c>
      <c r="E4" s="22" t="s">
        <v>38</v>
      </c>
      <c r="F4" s="22" t="s">
        <v>33</v>
      </c>
      <c r="G4" s="22" t="s">
        <v>236</v>
      </c>
      <c r="H4" s="22" t="s">
        <v>13</v>
      </c>
      <c r="I4" s="22" t="s">
        <v>207</v>
      </c>
      <c r="J4" s="22" t="s">
        <v>208</v>
      </c>
      <c r="K4" s="22" t="s">
        <v>196</v>
      </c>
      <c r="L4" s="54" t="s">
        <v>197</v>
      </c>
      <c r="M4" s="22" t="s">
        <v>210</v>
      </c>
      <c r="N4" s="23" t="s">
        <v>37</v>
      </c>
      <c r="O4" s="23" t="s">
        <v>39</v>
      </c>
      <c r="P4" s="24" t="s">
        <v>14</v>
      </c>
      <c r="Q4" s="25" t="s">
        <v>15</v>
      </c>
    </row>
    <row r="5" spans="1:17" s="14" customFormat="1" ht="31.5" customHeight="1" x14ac:dyDescent="0.2">
      <c r="A5" s="123" t="s">
        <v>206</v>
      </c>
      <c r="B5" s="124"/>
      <c r="C5" s="124"/>
      <c r="D5" s="124"/>
      <c r="E5" s="124"/>
      <c r="F5" s="125"/>
      <c r="G5" s="57"/>
      <c r="H5" s="113" t="s">
        <v>201</v>
      </c>
      <c r="I5" s="113" t="s">
        <v>202</v>
      </c>
      <c r="J5" s="113">
        <v>208</v>
      </c>
      <c r="K5" s="113" t="s">
        <v>203</v>
      </c>
      <c r="L5" s="109">
        <v>45</v>
      </c>
      <c r="M5" s="107">
        <v>12</v>
      </c>
      <c r="N5" s="132" t="s">
        <v>204</v>
      </c>
      <c r="O5" s="133"/>
      <c r="P5" s="134"/>
      <c r="Q5" s="110">
        <v>0.02</v>
      </c>
    </row>
    <row r="6" spans="1:17" s="14" customFormat="1" ht="33" customHeight="1" x14ac:dyDescent="0.2">
      <c r="A6" s="10">
        <v>1</v>
      </c>
      <c r="B6" s="11">
        <v>205500095</v>
      </c>
      <c r="C6" s="12" t="s">
        <v>239</v>
      </c>
      <c r="D6" s="11" t="s">
        <v>17</v>
      </c>
      <c r="E6" s="38">
        <v>5</v>
      </c>
      <c r="F6" s="11">
        <v>49</v>
      </c>
      <c r="G6" s="86">
        <f>E6*F6</f>
        <v>245</v>
      </c>
      <c r="H6" s="83"/>
      <c r="I6" s="83"/>
      <c r="J6" s="83"/>
      <c r="K6" s="83"/>
      <c r="L6" s="84"/>
      <c r="M6" s="86" t="s">
        <v>76</v>
      </c>
      <c r="N6" s="86" t="str">
        <f>IFERROR(L6/J6,"")</f>
        <v/>
      </c>
      <c r="O6" s="86" t="str">
        <f>IF(M6="NC","",IFERROR(N6*M6*$O$3/$M$3,""))</f>
        <v/>
      </c>
      <c r="P6" s="86" t="str">
        <f>IFERROR(IF(M6="NC",G6*N6,G6/$O$3*O6),"")</f>
        <v/>
      </c>
      <c r="Q6" s="83"/>
    </row>
    <row r="7" spans="1:17" s="14" customFormat="1" ht="36" customHeight="1" x14ac:dyDescent="0.2">
      <c r="A7" s="10">
        <v>2</v>
      </c>
      <c r="B7" s="11">
        <v>205500096</v>
      </c>
      <c r="C7" s="12" t="s">
        <v>2</v>
      </c>
      <c r="D7" s="11" t="s">
        <v>40</v>
      </c>
      <c r="E7" s="38">
        <v>1</v>
      </c>
      <c r="F7" s="11">
        <v>20</v>
      </c>
      <c r="G7" s="86">
        <f t="shared" ref="G7" si="0">E7*F7</f>
        <v>20</v>
      </c>
      <c r="H7" s="83"/>
      <c r="I7" s="83"/>
      <c r="J7" s="83"/>
      <c r="K7" s="83"/>
      <c r="L7" s="84"/>
      <c r="M7" s="86" t="s">
        <v>76</v>
      </c>
      <c r="N7" s="86" t="str">
        <f t="shared" ref="N7:N33" si="1">IFERROR(L7/J7,"")</f>
        <v/>
      </c>
      <c r="O7" s="86" t="str">
        <f t="shared" ref="O7:O33" si="2">IF(M7="NC","",IFERROR(N7*M7*$O$3/$M$3,""))</f>
        <v/>
      </c>
      <c r="P7" s="86" t="str">
        <f t="shared" ref="P7:P33" si="3">IFERROR(IF(M7="NC",G7*N7,G7/$O$3*O7),"")</f>
        <v/>
      </c>
      <c r="Q7" s="83"/>
    </row>
    <row r="8" spans="1:17" s="14" customFormat="1" x14ac:dyDescent="0.2">
      <c r="A8" s="10">
        <v>3</v>
      </c>
      <c r="B8" s="11">
        <v>205500100</v>
      </c>
      <c r="C8" s="12" t="s">
        <v>55</v>
      </c>
      <c r="D8" s="11" t="s">
        <v>52</v>
      </c>
      <c r="E8" s="38">
        <v>15</v>
      </c>
      <c r="F8" s="11">
        <v>29</v>
      </c>
      <c r="G8" s="86">
        <v>1000</v>
      </c>
      <c r="H8" s="83"/>
      <c r="I8" s="83"/>
      <c r="J8" s="83"/>
      <c r="K8" s="83"/>
      <c r="L8" s="84"/>
      <c r="M8" s="83"/>
      <c r="N8" s="86" t="str">
        <f t="shared" si="1"/>
        <v/>
      </c>
      <c r="O8" s="86" t="str">
        <f t="shared" si="2"/>
        <v/>
      </c>
      <c r="P8" s="86" t="str">
        <f t="shared" si="3"/>
        <v/>
      </c>
      <c r="Q8" s="83"/>
    </row>
    <row r="9" spans="1:17" s="14" customFormat="1" x14ac:dyDescent="0.2">
      <c r="A9" s="10">
        <v>4</v>
      </c>
      <c r="B9" s="11">
        <v>205500102</v>
      </c>
      <c r="C9" s="12" t="s">
        <v>56</v>
      </c>
      <c r="D9" s="11" t="s">
        <v>41</v>
      </c>
      <c r="E9" s="38">
        <v>20</v>
      </c>
      <c r="F9" s="11">
        <v>10</v>
      </c>
      <c r="G9" s="86">
        <v>1000</v>
      </c>
      <c r="H9" s="83"/>
      <c r="I9" s="83"/>
      <c r="J9" s="83"/>
      <c r="K9" s="83"/>
      <c r="L9" s="84"/>
      <c r="M9" s="83"/>
      <c r="N9" s="86" t="str">
        <f t="shared" si="1"/>
        <v/>
      </c>
      <c r="O9" s="86" t="str">
        <f t="shared" si="2"/>
        <v/>
      </c>
      <c r="P9" s="86" t="str">
        <f t="shared" si="3"/>
        <v/>
      </c>
      <c r="Q9" s="83"/>
    </row>
    <row r="10" spans="1:17" s="14" customFormat="1" ht="45.75" customHeight="1" x14ac:dyDescent="0.2">
      <c r="A10" s="10">
        <v>5</v>
      </c>
      <c r="B10" s="11">
        <v>205030025</v>
      </c>
      <c r="C10" s="12" t="s">
        <v>233</v>
      </c>
      <c r="D10" s="11" t="s">
        <v>42</v>
      </c>
      <c r="E10" s="38">
        <v>0.75</v>
      </c>
      <c r="F10" s="11">
        <v>295</v>
      </c>
      <c r="G10" s="86">
        <v>222</v>
      </c>
      <c r="H10" s="83"/>
      <c r="I10" s="83"/>
      <c r="J10" s="83"/>
      <c r="K10" s="83"/>
      <c r="L10" s="84"/>
      <c r="M10" s="86" t="s">
        <v>76</v>
      </c>
      <c r="N10" s="86" t="str">
        <f t="shared" si="1"/>
        <v/>
      </c>
      <c r="O10" s="86" t="str">
        <f t="shared" si="2"/>
        <v/>
      </c>
      <c r="P10" s="86" t="str">
        <f t="shared" si="3"/>
        <v/>
      </c>
      <c r="Q10" s="83"/>
    </row>
    <row r="11" spans="1:17" s="14" customFormat="1" ht="36.75" customHeight="1" x14ac:dyDescent="0.2">
      <c r="A11" s="10">
        <v>6</v>
      </c>
      <c r="B11" s="11">
        <v>205500150</v>
      </c>
      <c r="C11" s="12" t="s">
        <v>57</v>
      </c>
      <c r="D11" s="11" t="s">
        <v>17</v>
      </c>
      <c r="E11" s="38">
        <v>5</v>
      </c>
      <c r="F11" s="11">
        <v>58</v>
      </c>
      <c r="G11" s="86">
        <v>1000</v>
      </c>
      <c r="H11" s="83"/>
      <c r="I11" s="83"/>
      <c r="J11" s="83"/>
      <c r="K11" s="83"/>
      <c r="L11" s="84"/>
      <c r="M11" s="83"/>
      <c r="N11" s="86" t="str">
        <f t="shared" si="1"/>
        <v/>
      </c>
      <c r="O11" s="86" t="str">
        <f t="shared" si="2"/>
        <v/>
      </c>
      <c r="P11" s="86" t="str">
        <f t="shared" si="3"/>
        <v/>
      </c>
      <c r="Q11" s="83"/>
    </row>
    <row r="12" spans="1:17" s="14" customFormat="1" ht="57" x14ac:dyDescent="0.2">
      <c r="A12" s="10">
        <v>7</v>
      </c>
      <c r="B12" s="11">
        <v>205500152</v>
      </c>
      <c r="C12" s="12" t="s">
        <v>7</v>
      </c>
      <c r="D12" s="11" t="s">
        <v>40</v>
      </c>
      <c r="E12" s="38">
        <v>1</v>
      </c>
      <c r="F12" s="11">
        <v>10</v>
      </c>
      <c r="G12" s="86">
        <f>E12*F12</f>
        <v>10</v>
      </c>
      <c r="H12" s="83"/>
      <c r="I12" s="83"/>
      <c r="J12" s="83"/>
      <c r="K12" s="83"/>
      <c r="L12" s="84"/>
      <c r="M12" s="86" t="s">
        <v>76</v>
      </c>
      <c r="N12" s="86" t="str">
        <f t="shared" si="1"/>
        <v/>
      </c>
      <c r="O12" s="86" t="str">
        <f t="shared" si="2"/>
        <v/>
      </c>
      <c r="P12" s="86" t="str">
        <f t="shared" si="3"/>
        <v/>
      </c>
      <c r="Q12" s="83"/>
    </row>
    <row r="13" spans="1:17" s="14" customFormat="1" ht="60" customHeight="1" x14ac:dyDescent="0.2">
      <c r="A13" s="10">
        <v>8</v>
      </c>
      <c r="B13" s="11">
        <v>205500165</v>
      </c>
      <c r="C13" s="12" t="s">
        <v>58</v>
      </c>
      <c r="D13" s="11" t="s">
        <v>17</v>
      </c>
      <c r="E13" s="38">
        <v>5</v>
      </c>
      <c r="F13" s="11">
        <v>4</v>
      </c>
      <c r="G13" s="86">
        <v>1000</v>
      </c>
      <c r="H13" s="83"/>
      <c r="I13" s="83"/>
      <c r="J13" s="83"/>
      <c r="K13" s="83"/>
      <c r="L13" s="84"/>
      <c r="M13" s="83"/>
      <c r="N13" s="86" t="str">
        <f t="shared" si="1"/>
        <v/>
      </c>
      <c r="O13" s="86" t="str">
        <f t="shared" si="2"/>
        <v/>
      </c>
      <c r="P13" s="86" t="str">
        <f t="shared" si="3"/>
        <v/>
      </c>
      <c r="Q13" s="83"/>
    </row>
    <row r="14" spans="1:17" s="15" customFormat="1" ht="32.25" customHeight="1" x14ac:dyDescent="0.2">
      <c r="A14" s="10">
        <v>9</v>
      </c>
      <c r="B14" s="11">
        <v>205600015</v>
      </c>
      <c r="C14" s="12" t="s">
        <v>3</v>
      </c>
      <c r="D14" s="13" t="s">
        <v>59</v>
      </c>
      <c r="E14" s="38">
        <v>1</v>
      </c>
      <c r="F14" s="36">
        <v>28</v>
      </c>
      <c r="G14" s="86">
        <f t="shared" ref="G14" si="4">E14*F14</f>
        <v>28</v>
      </c>
      <c r="H14" s="83"/>
      <c r="I14" s="83"/>
      <c r="J14" s="83"/>
      <c r="K14" s="83"/>
      <c r="L14" s="84"/>
      <c r="M14" s="86" t="s">
        <v>76</v>
      </c>
      <c r="N14" s="86" t="str">
        <f t="shared" si="1"/>
        <v/>
      </c>
      <c r="O14" s="86" t="str">
        <f t="shared" si="2"/>
        <v/>
      </c>
      <c r="P14" s="86" t="str">
        <f t="shared" si="3"/>
        <v/>
      </c>
      <c r="Q14" s="83"/>
    </row>
    <row r="15" spans="1:17" s="14" customFormat="1" ht="32.25" customHeight="1" x14ac:dyDescent="0.2">
      <c r="A15" s="10">
        <v>10</v>
      </c>
      <c r="B15" s="11">
        <v>205500130</v>
      </c>
      <c r="C15" s="12" t="s">
        <v>60</v>
      </c>
      <c r="D15" s="11" t="s">
        <v>43</v>
      </c>
      <c r="E15" s="38">
        <v>0.75</v>
      </c>
      <c r="F15" s="11">
        <v>57</v>
      </c>
      <c r="G15" s="86">
        <v>43</v>
      </c>
      <c r="H15" s="83"/>
      <c r="I15" s="83"/>
      <c r="J15" s="83"/>
      <c r="K15" s="83"/>
      <c r="L15" s="84"/>
      <c r="M15" s="86" t="s">
        <v>76</v>
      </c>
      <c r="N15" s="86" t="str">
        <f t="shared" si="1"/>
        <v/>
      </c>
      <c r="O15" s="86" t="str">
        <f t="shared" si="2"/>
        <v/>
      </c>
      <c r="P15" s="86" t="str">
        <f t="shared" si="3"/>
        <v/>
      </c>
      <c r="Q15" s="83"/>
    </row>
    <row r="16" spans="1:17" s="14" customFormat="1" ht="32.25" customHeight="1" x14ac:dyDescent="0.2">
      <c r="A16" s="10">
        <v>11</v>
      </c>
      <c r="B16" s="11">
        <v>205500135</v>
      </c>
      <c r="C16" s="12" t="s">
        <v>61</v>
      </c>
      <c r="D16" s="11" t="s">
        <v>43</v>
      </c>
      <c r="E16" s="38">
        <v>0.75</v>
      </c>
      <c r="F16" s="11">
        <v>270</v>
      </c>
      <c r="G16" s="86">
        <v>200</v>
      </c>
      <c r="H16" s="83"/>
      <c r="I16" s="83"/>
      <c r="J16" s="83"/>
      <c r="K16" s="83"/>
      <c r="L16" s="84"/>
      <c r="M16" s="86" t="s">
        <v>76</v>
      </c>
      <c r="N16" s="86" t="str">
        <f t="shared" si="1"/>
        <v/>
      </c>
      <c r="O16" s="86" t="str">
        <f t="shared" si="2"/>
        <v/>
      </c>
      <c r="P16" s="86" t="str">
        <f t="shared" si="3"/>
        <v/>
      </c>
      <c r="Q16" s="83"/>
    </row>
    <row r="17" spans="1:17" s="14" customFormat="1" ht="32.25" customHeight="1" x14ac:dyDescent="0.2">
      <c r="A17" s="10">
        <v>12</v>
      </c>
      <c r="B17" s="11">
        <v>205500140</v>
      </c>
      <c r="C17" s="12" t="s">
        <v>62</v>
      </c>
      <c r="D17" s="11" t="s">
        <v>17</v>
      </c>
      <c r="E17" s="38">
        <v>5</v>
      </c>
      <c r="F17" s="11">
        <v>35</v>
      </c>
      <c r="G17" s="86">
        <v>1000</v>
      </c>
      <c r="H17" s="83"/>
      <c r="I17" s="83"/>
      <c r="J17" s="83"/>
      <c r="K17" s="83"/>
      <c r="L17" s="84"/>
      <c r="M17" s="83"/>
      <c r="N17" s="86" t="str">
        <f t="shared" si="1"/>
        <v/>
      </c>
      <c r="O17" s="86" t="str">
        <f t="shared" si="2"/>
        <v/>
      </c>
      <c r="P17" s="86" t="str">
        <f t="shared" si="3"/>
        <v/>
      </c>
      <c r="Q17" s="83"/>
    </row>
    <row r="18" spans="1:17" s="14" customFormat="1" ht="32.25" customHeight="1" x14ac:dyDescent="0.2">
      <c r="A18" s="10">
        <v>13</v>
      </c>
      <c r="B18" s="11">
        <v>205500142</v>
      </c>
      <c r="C18" s="12" t="s">
        <v>8</v>
      </c>
      <c r="D18" s="11" t="s">
        <v>40</v>
      </c>
      <c r="E18" s="38">
        <v>1</v>
      </c>
      <c r="F18" s="11">
        <v>10</v>
      </c>
      <c r="G18" s="86">
        <f>E18*F18</f>
        <v>10</v>
      </c>
      <c r="H18" s="83"/>
      <c r="I18" s="83"/>
      <c r="J18" s="83"/>
      <c r="K18" s="83"/>
      <c r="L18" s="84"/>
      <c r="M18" s="86" t="s">
        <v>76</v>
      </c>
      <c r="N18" s="86" t="str">
        <f t="shared" si="1"/>
        <v/>
      </c>
      <c r="O18" s="86" t="str">
        <f t="shared" si="2"/>
        <v/>
      </c>
      <c r="P18" s="86" t="str">
        <f t="shared" si="3"/>
        <v/>
      </c>
      <c r="Q18" s="83"/>
    </row>
    <row r="19" spans="1:17" ht="33" customHeight="1" x14ac:dyDescent="0.2">
      <c r="A19" s="10">
        <v>14</v>
      </c>
      <c r="B19" s="11">
        <v>205600020</v>
      </c>
      <c r="C19" s="12" t="s">
        <v>63</v>
      </c>
      <c r="D19" s="13" t="s">
        <v>44</v>
      </c>
      <c r="E19" s="38">
        <v>1</v>
      </c>
      <c r="F19" s="37">
        <v>122</v>
      </c>
      <c r="G19" s="86">
        <v>1000</v>
      </c>
      <c r="H19" s="83"/>
      <c r="I19" s="83"/>
      <c r="J19" s="83"/>
      <c r="K19" s="83"/>
      <c r="L19" s="84"/>
      <c r="M19" s="83"/>
      <c r="N19" s="86" t="str">
        <f t="shared" si="1"/>
        <v/>
      </c>
      <c r="O19" s="86" t="str">
        <f t="shared" si="2"/>
        <v/>
      </c>
      <c r="P19" s="86" t="str">
        <f t="shared" si="3"/>
        <v/>
      </c>
      <c r="Q19" s="83"/>
    </row>
    <row r="20" spans="1:17" ht="27" customHeight="1" x14ac:dyDescent="0.2">
      <c r="A20" s="10">
        <v>15</v>
      </c>
      <c r="B20" s="11">
        <v>205600035</v>
      </c>
      <c r="C20" s="12" t="s">
        <v>64</v>
      </c>
      <c r="D20" s="13" t="s">
        <v>54</v>
      </c>
      <c r="E20" s="38">
        <v>1</v>
      </c>
      <c r="F20" s="37">
        <v>42</v>
      </c>
      <c r="G20" s="86">
        <v>1000</v>
      </c>
      <c r="H20" s="83"/>
      <c r="I20" s="83"/>
      <c r="J20" s="83"/>
      <c r="K20" s="83"/>
      <c r="L20" s="84"/>
      <c r="M20" s="83"/>
      <c r="N20" s="86" t="str">
        <f t="shared" si="1"/>
        <v/>
      </c>
      <c r="O20" s="86" t="str">
        <f t="shared" si="2"/>
        <v/>
      </c>
      <c r="P20" s="86" t="str">
        <f t="shared" si="3"/>
        <v/>
      </c>
      <c r="Q20" s="83"/>
    </row>
    <row r="21" spans="1:17" ht="33.75" customHeight="1" x14ac:dyDescent="0.2">
      <c r="A21" s="10">
        <v>16</v>
      </c>
      <c r="B21" s="11">
        <v>205600040</v>
      </c>
      <c r="C21" s="12" t="s">
        <v>65</v>
      </c>
      <c r="D21" s="13" t="s">
        <v>45</v>
      </c>
      <c r="E21" s="38">
        <v>0.25</v>
      </c>
      <c r="F21" s="37">
        <v>81</v>
      </c>
      <c r="G21" s="86">
        <v>20</v>
      </c>
      <c r="H21" s="83"/>
      <c r="I21" s="83"/>
      <c r="J21" s="83"/>
      <c r="K21" s="83"/>
      <c r="L21" s="84"/>
      <c r="M21" s="86" t="s">
        <v>76</v>
      </c>
      <c r="N21" s="86" t="str">
        <f t="shared" si="1"/>
        <v/>
      </c>
      <c r="O21" s="86" t="str">
        <f t="shared" si="2"/>
        <v/>
      </c>
      <c r="P21" s="86" t="str">
        <f t="shared" si="3"/>
        <v/>
      </c>
      <c r="Q21" s="83"/>
    </row>
    <row r="22" spans="1:17" ht="33.75" customHeight="1" x14ac:dyDescent="0.2">
      <c r="A22" s="10">
        <v>17</v>
      </c>
      <c r="B22" s="11">
        <v>205600045</v>
      </c>
      <c r="C22" s="12" t="s">
        <v>4</v>
      </c>
      <c r="D22" s="13" t="s">
        <v>51</v>
      </c>
      <c r="E22" s="38">
        <v>0.375</v>
      </c>
      <c r="F22" s="37">
        <v>127</v>
      </c>
      <c r="G22" s="86">
        <v>45</v>
      </c>
      <c r="H22" s="83"/>
      <c r="I22" s="83"/>
      <c r="J22" s="83"/>
      <c r="K22" s="83"/>
      <c r="L22" s="84"/>
      <c r="M22" s="86" t="s">
        <v>76</v>
      </c>
      <c r="N22" s="86" t="str">
        <f t="shared" si="1"/>
        <v/>
      </c>
      <c r="O22" s="86" t="str">
        <f t="shared" si="2"/>
        <v/>
      </c>
      <c r="P22" s="86" t="str">
        <f t="shared" si="3"/>
        <v/>
      </c>
      <c r="Q22" s="83"/>
    </row>
    <row r="23" spans="1:17" ht="27" customHeight="1" x14ac:dyDescent="0.2">
      <c r="A23" s="10">
        <v>18</v>
      </c>
      <c r="B23" s="11">
        <v>205600080</v>
      </c>
      <c r="C23" s="12" t="s">
        <v>66</v>
      </c>
      <c r="D23" s="13" t="s">
        <v>53</v>
      </c>
      <c r="E23" s="38">
        <v>0.52</v>
      </c>
      <c r="F23" s="37">
        <v>10</v>
      </c>
      <c r="G23" s="86">
        <v>5</v>
      </c>
      <c r="H23" s="83"/>
      <c r="I23" s="83"/>
      <c r="J23" s="83"/>
      <c r="K23" s="83"/>
      <c r="L23" s="84"/>
      <c r="M23" s="86" t="s">
        <v>76</v>
      </c>
      <c r="N23" s="86" t="str">
        <f t="shared" si="1"/>
        <v/>
      </c>
      <c r="O23" s="86" t="str">
        <f t="shared" si="2"/>
        <v/>
      </c>
      <c r="P23" s="86" t="str">
        <f t="shared" si="3"/>
        <v/>
      </c>
      <c r="Q23" s="83"/>
    </row>
    <row r="24" spans="1:17" ht="60" customHeight="1" x14ac:dyDescent="0.2">
      <c r="A24" s="10">
        <v>19</v>
      </c>
      <c r="B24" s="11">
        <v>205500175</v>
      </c>
      <c r="C24" s="12" t="s">
        <v>67</v>
      </c>
      <c r="D24" s="11" t="s">
        <v>74</v>
      </c>
      <c r="E24" s="38">
        <v>5</v>
      </c>
      <c r="F24" s="37">
        <f>142*5</f>
        <v>710</v>
      </c>
      <c r="G24" s="86">
        <f t="shared" ref="G24:G33" si="5">E24*F24</f>
        <v>3550</v>
      </c>
      <c r="H24" s="83"/>
      <c r="I24" s="83"/>
      <c r="J24" s="83"/>
      <c r="K24" s="83"/>
      <c r="L24" s="84"/>
      <c r="M24" s="86" t="s">
        <v>76</v>
      </c>
      <c r="N24" s="86" t="str">
        <f t="shared" si="1"/>
        <v/>
      </c>
      <c r="O24" s="86" t="str">
        <f t="shared" si="2"/>
        <v/>
      </c>
      <c r="P24" s="86" t="str">
        <f t="shared" si="3"/>
        <v/>
      </c>
      <c r="Q24" s="83"/>
    </row>
    <row r="25" spans="1:17" ht="60" customHeight="1" x14ac:dyDescent="0.2">
      <c r="A25" s="10">
        <v>20</v>
      </c>
      <c r="B25" s="11">
        <v>205500176</v>
      </c>
      <c r="C25" s="12" t="s">
        <v>75</v>
      </c>
      <c r="D25" s="11" t="s">
        <v>40</v>
      </c>
      <c r="E25" s="38">
        <v>1</v>
      </c>
      <c r="F25" s="37">
        <v>30</v>
      </c>
      <c r="G25" s="86">
        <f t="shared" si="5"/>
        <v>30</v>
      </c>
      <c r="H25" s="83"/>
      <c r="I25" s="83"/>
      <c r="J25" s="83"/>
      <c r="K25" s="83"/>
      <c r="L25" s="84"/>
      <c r="M25" s="86" t="s">
        <v>76</v>
      </c>
      <c r="N25" s="86" t="str">
        <f t="shared" si="1"/>
        <v/>
      </c>
      <c r="O25" s="86" t="str">
        <f t="shared" si="2"/>
        <v/>
      </c>
      <c r="P25" s="86" t="str">
        <f t="shared" si="3"/>
        <v/>
      </c>
      <c r="Q25" s="83"/>
    </row>
    <row r="26" spans="1:17" ht="51" customHeight="1" x14ac:dyDescent="0.2">
      <c r="A26" s="10">
        <v>21</v>
      </c>
      <c r="B26" s="11">
        <v>205500180</v>
      </c>
      <c r="C26" s="12" t="s">
        <v>68</v>
      </c>
      <c r="D26" s="13" t="s">
        <v>50</v>
      </c>
      <c r="E26" s="38">
        <v>1</v>
      </c>
      <c r="F26" s="37">
        <v>76</v>
      </c>
      <c r="G26" s="86">
        <f t="shared" si="5"/>
        <v>76</v>
      </c>
      <c r="H26" s="83"/>
      <c r="I26" s="83"/>
      <c r="J26" s="83"/>
      <c r="K26" s="83"/>
      <c r="L26" s="84"/>
      <c r="M26" s="86" t="s">
        <v>76</v>
      </c>
      <c r="N26" s="86" t="str">
        <f t="shared" si="1"/>
        <v/>
      </c>
      <c r="O26" s="86" t="str">
        <f t="shared" si="2"/>
        <v/>
      </c>
      <c r="P26" s="86" t="str">
        <f t="shared" si="3"/>
        <v/>
      </c>
      <c r="Q26" s="83"/>
    </row>
    <row r="27" spans="1:17" ht="22.5" customHeight="1" x14ac:dyDescent="0.2">
      <c r="A27" s="10">
        <v>22</v>
      </c>
      <c r="B27" s="13">
        <v>205500181</v>
      </c>
      <c r="C27" s="12" t="s">
        <v>6</v>
      </c>
      <c r="D27" s="11" t="s">
        <v>40</v>
      </c>
      <c r="E27" s="38">
        <v>1</v>
      </c>
      <c r="F27" s="37">
        <v>20</v>
      </c>
      <c r="G27" s="86">
        <f t="shared" si="5"/>
        <v>20</v>
      </c>
      <c r="H27" s="83"/>
      <c r="I27" s="83"/>
      <c r="J27" s="83"/>
      <c r="K27" s="83"/>
      <c r="L27" s="84"/>
      <c r="M27" s="86" t="s">
        <v>76</v>
      </c>
      <c r="N27" s="86" t="str">
        <f t="shared" si="1"/>
        <v/>
      </c>
      <c r="O27" s="86" t="str">
        <f t="shared" si="2"/>
        <v/>
      </c>
      <c r="P27" s="86" t="str">
        <f t="shared" si="3"/>
        <v/>
      </c>
      <c r="Q27" s="83"/>
    </row>
    <row r="28" spans="1:17" ht="51" customHeight="1" x14ac:dyDescent="0.2">
      <c r="A28" s="10">
        <v>23</v>
      </c>
      <c r="B28" s="11">
        <v>205500190</v>
      </c>
      <c r="C28" s="12" t="s">
        <v>69</v>
      </c>
      <c r="D28" s="13" t="s">
        <v>49</v>
      </c>
      <c r="E28" s="38">
        <v>1</v>
      </c>
      <c r="F28" s="37">
        <v>180</v>
      </c>
      <c r="G28" s="86">
        <f t="shared" si="5"/>
        <v>180</v>
      </c>
      <c r="H28" s="83"/>
      <c r="I28" s="83"/>
      <c r="J28" s="83"/>
      <c r="K28" s="83"/>
      <c r="L28" s="84"/>
      <c r="M28" s="86" t="s">
        <v>76</v>
      </c>
      <c r="N28" s="86" t="str">
        <f t="shared" si="1"/>
        <v/>
      </c>
      <c r="O28" s="86" t="str">
        <f t="shared" si="2"/>
        <v/>
      </c>
      <c r="P28" s="86" t="str">
        <f t="shared" si="3"/>
        <v/>
      </c>
      <c r="Q28" s="83"/>
    </row>
    <row r="29" spans="1:17" ht="51" customHeight="1" x14ac:dyDescent="0.2">
      <c r="A29" s="10">
        <v>24</v>
      </c>
      <c r="B29" s="11">
        <v>205600090</v>
      </c>
      <c r="C29" s="12" t="s">
        <v>70</v>
      </c>
      <c r="D29" s="13" t="s">
        <v>47</v>
      </c>
      <c r="E29" s="38">
        <v>0.75</v>
      </c>
      <c r="F29" s="37">
        <v>83</v>
      </c>
      <c r="G29" s="86">
        <v>60</v>
      </c>
      <c r="H29" s="83"/>
      <c r="I29" s="83"/>
      <c r="J29" s="83"/>
      <c r="K29" s="83"/>
      <c r="L29" s="84"/>
      <c r="M29" s="86" t="s">
        <v>76</v>
      </c>
      <c r="N29" s="86" t="str">
        <f t="shared" si="1"/>
        <v/>
      </c>
      <c r="O29" s="86" t="str">
        <f t="shared" si="2"/>
        <v/>
      </c>
      <c r="P29" s="86" t="str">
        <f t="shared" si="3"/>
        <v/>
      </c>
      <c r="Q29" s="83"/>
    </row>
    <row r="30" spans="1:17" ht="51" customHeight="1" x14ac:dyDescent="0.2">
      <c r="A30" s="10">
        <v>25</v>
      </c>
      <c r="B30" s="11">
        <v>205600091</v>
      </c>
      <c r="C30" s="12" t="s">
        <v>71</v>
      </c>
      <c r="D30" s="13" t="s">
        <v>46</v>
      </c>
      <c r="E30" s="38">
        <v>1</v>
      </c>
      <c r="F30" s="37">
        <v>21</v>
      </c>
      <c r="G30" s="86">
        <f t="shared" si="5"/>
        <v>21</v>
      </c>
      <c r="H30" s="83"/>
      <c r="I30" s="83"/>
      <c r="J30" s="83"/>
      <c r="K30" s="83"/>
      <c r="L30" s="84"/>
      <c r="M30" s="86" t="s">
        <v>76</v>
      </c>
      <c r="N30" s="86" t="str">
        <f t="shared" si="1"/>
        <v/>
      </c>
      <c r="O30" s="86" t="str">
        <f t="shared" si="2"/>
        <v/>
      </c>
      <c r="P30" s="86" t="str">
        <f t="shared" si="3"/>
        <v/>
      </c>
      <c r="Q30" s="83"/>
    </row>
    <row r="31" spans="1:17" ht="39.75" customHeight="1" x14ac:dyDescent="0.2">
      <c r="A31" s="10">
        <v>26</v>
      </c>
      <c r="B31" s="11">
        <v>205600095</v>
      </c>
      <c r="C31" s="12" t="s">
        <v>72</v>
      </c>
      <c r="D31" s="13" t="s">
        <v>73</v>
      </c>
      <c r="E31" s="38">
        <v>2</v>
      </c>
      <c r="F31" s="37">
        <v>28</v>
      </c>
      <c r="G31" s="86">
        <f t="shared" si="5"/>
        <v>56</v>
      </c>
      <c r="H31" s="83"/>
      <c r="I31" s="83"/>
      <c r="J31" s="83"/>
      <c r="K31" s="83"/>
      <c r="L31" s="84"/>
      <c r="M31" s="86" t="s">
        <v>76</v>
      </c>
      <c r="N31" s="86" t="str">
        <f t="shared" si="1"/>
        <v/>
      </c>
      <c r="O31" s="86" t="str">
        <f t="shared" si="2"/>
        <v/>
      </c>
      <c r="P31" s="86" t="str">
        <f t="shared" si="3"/>
        <v/>
      </c>
      <c r="Q31" s="83"/>
    </row>
    <row r="32" spans="1:17" ht="39.75" customHeight="1" x14ac:dyDescent="0.2">
      <c r="A32" s="10">
        <v>27</v>
      </c>
      <c r="B32" s="11">
        <v>205600096</v>
      </c>
      <c r="C32" s="12" t="s">
        <v>9</v>
      </c>
      <c r="D32" s="13" t="s">
        <v>40</v>
      </c>
      <c r="E32" s="38">
        <v>1</v>
      </c>
      <c r="F32" s="37">
        <v>10</v>
      </c>
      <c r="G32" s="86">
        <f t="shared" si="5"/>
        <v>10</v>
      </c>
      <c r="H32" s="83"/>
      <c r="I32" s="83"/>
      <c r="J32" s="83"/>
      <c r="K32" s="83"/>
      <c r="L32" s="84"/>
      <c r="M32" s="86" t="s">
        <v>76</v>
      </c>
      <c r="N32" s="86" t="str">
        <f t="shared" si="1"/>
        <v/>
      </c>
      <c r="O32" s="86" t="str">
        <f t="shared" si="2"/>
        <v/>
      </c>
      <c r="P32" s="86" t="str">
        <f t="shared" si="3"/>
        <v/>
      </c>
      <c r="Q32" s="83"/>
    </row>
    <row r="33" spans="1:17" ht="27" customHeight="1" thickBot="1" x14ac:dyDescent="0.25">
      <c r="A33" s="10">
        <v>28</v>
      </c>
      <c r="B33" s="11">
        <v>205500200</v>
      </c>
      <c r="C33" s="12" t="s">
        <v>5</v>
      </c>
      <c r="D33" s="13" t="s">
        <v>48</v>
      </c>
      <c r="E33" s="38">
        <v>1</v>
      </c>
      <c r="F33" s="37">
        <v>212</v>
      </c>
      <c r="G33" s="86">
        <f t="shared" si="5"/>
        <v>212</v>
      </c>
      <c r="H33" s="83"/>
      <c r="I33" s="83"/>
      <c r="J33" s="83"/>
      <c r="K33" s="83"/>
      <c r="L33" s="85"/>
      <c r="M33" s="87" t="s">
        <v>76</v>
      </c>
      <c r="N33" s="86" t="str">
        <f t="shared" si="1"/>
        <v/>
      </c>
      <c r="O33" s="86" t="str">
        <f t="shared" si="2"/>
        <v/>
      </c>
      <c r="P33" s="86" t="str">
        <f t="shared" si="3"/>
        <v/>
      </c>
      <c r="Q33" s="83"/>
    </row>
    <row r="34" spans="1:17" ht="39.75" customHeight="1" thickBot="1" x14ac:dyDescent="0.25">
      <c r="L34" s="135" t="s">
        <v>209</v>
      </c>
      <c r="M34" s="136"/>
      <c r="N34" s="136"/>
      <c r="O34" s="137"/>
      <c r="P34" s="63">
        <f>SUM(P6:P33)</f>
        <v>0</v>
      </c>
    </row>
    <row r="68" ht="29.25" customHeight="1" x14ac:dyDescent="0.2"/>
  </sheetData>
  <autoFilter ref="A4:Q34"/>
  <mergeCells count="5">
    <mergeCell ref="A1:Q1"/>
    <mergeCell ref="A2:Q2"/>
    <mergeCell ref="A5:F5"/>
    <mergeCell ref="N5:P5"/>
    <mergeCell ref="L34:O34"/>
  </mergeCells>
  <phoneticPr fontId="2" type="noConversion"/>
  <conditionalFormatting sqref="A4:A5">
    <cfRule type="duplicateValues" dxfId="26" priority="4"/>
  </conditionalFormatting>
  <conditionalFormatting sqref="F4 G5">
    <cfRule type="duplicateValues" dxfId="25" priority="5"/>
  </conditionalFormatting>
  <conditionalFormatting sqref="H4:M4 L5:M5">
    <cfRule type="duplicateValues" dxfId="24" priority="6"/>
  </conditionalFormatting>
  <conditionalFormatting sqref="B4:E4">
    <cfRule type="duplicateValues" dxfId="23" priority="7"/>
  </conditionalFormatting>
  <conditionalFormatting sqref="H5">
    <cfRule type="duplicateValues" dxfId="22" priority="3"/>
  </conditionalFormatting>
  <conditionalFormatting sqref="I5:K5">
    <cfRule type="duplicateValues" dxfId="21" priority="2"/>
  </conditionalFormatting>
  <conditionalFormatting sqref="G4">
    <cfRule type="duplicateValues" dxfId="20" priority="1"/>
  </conditionalFormatting>
  <printOptions horizontalCentered="1"/>
  <pageMargins left="0.19685039370078741" right="0.19685039370078741" top="0.39370078740157483" bottom="0.39370078740157483" header="0.27559055118110237" footer="0.27559055118110237"/>
  <pageSetup paperSize="9" fitToHeight="4" orientation="landscape" r:id="rId1"/>
  <headerFooter alignWithMargins="0">
    <oddFooter>&amp;C&amp;P/&amp;N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2"/>
  <sheetViews>
    <sheetView tabSelected="1" topLeftCell="A10" zoomScale="90" zoomScaleNormal="90" zoomScaleSheetLayoutView="85" workbookViewId="0">
      <selection activeCell="K21" sqref="K21"/>
    </sheetView>
  </sheetViews>
  <sheetFormatPr baseColWidth="10" defaultRowHeight="12.75" x14ac:dyDescent="0.2"/>
  <cols>
    <col min="1" max="1" width="6.28515625" style="2" customWidth="1"/>
    <col min="2" max="2" width="13.28515625" style="2" customWidth="1"/>
    <col min="3" max="3" width="39.85546875" style="4" customWidth="1"/>
    <col min="4" max="4" width="19.7109375" style="19" customWidth="1"/>
    <col min="5" max="5" width="19.42578125" style="19" hidden="1" customWidth="1"/>
    <col min="6" max="6" width="11.42578125" style="4" customWidth="1"/>
    <col min="7" max="7" width="11.42578125" style="4" hidden="1" customWidth="1"/>
    <col min="8" max="8" width="11.42578125" style="69" hidden="1" customWidth="1"/>
    <col min="9" max="10" width="11.42578125" style="4" customWidth="1"/>
    <col min="11" max="12" width="14.140625" style="4" customWidth="1"/>
    <col min="13" max="13" width="13.7109375" style="4" customWidth="1"/>
    <col min="14" max="14" width="13.85546875" style="4" customWidth="1"/>
    <col min="15" max="15" width="13" style="4" customWidth="1"/>
    <col min="16" max="16" width="12.140625" style="4" bestFit="1" customWidth="1"/>
    <col min="17" max="17" width="13.7109375" style="4" bestFit="1" customWidth="1"/>
    <col min="18" max="18" width="11.42578125" style="4" customWidth="1"/>
    <col min="19" max="16384" width="11.42578125" style="4"/>
  </cols>
  <sheetData>
    <row r="1" spans="1:18" s="14" customFormat="1" ht="22.5" x14ac:dyDescent="0.2">
      <c r="A1" s="122" t="s">
        <v>95</v>
      </c>
      <c r="B1" s="122"/>
      <c r="C1" s="122"/>
      <c r="D1" s="122"/>
      <c r="E1" s="122"/>
      <c r="F1" s="122"/>
      <c r="G1" s="122"/>
      <c r="H1" s="122"/>
      <c r="I1" s="122"/>
      <c r="J1" s="122"/>
      <c r="K1" s="122"/>
      <c r="L1" s="122"/>
      <c r="M1" s="122"/>
      <c r="N1" s="122"/>
      <c r="O1" s="122"/>
      <c r="P1" s="122"/>
      <c r="Q1" s="122"/>
      <c r="R1" s="122"/>
    </row>
    <row r="2" spans="1:18" s="14" customFormat="1" ht="219" customHeight="1" x14ac:dyDescent="0.2">
      <c r="A2" s="120" t="s">
        <v>241</v>
      </c>
      <c r="B2" s="121"/>
      <c r="C2" s="121"/>
      <c r="D2" s="121"/>
      <c r="E2" s="121"/>
      <c r="F2" s="121"/>
      <c r="G2" s="121"/>
      <c r="H2" s="121"/>
      <c r="I2" s="121"/>
      <c r="J2" s="121"/>
      <c r="K2" s="121"/>
      <c r="L2" s="121"/>
      <c r="M2" s="121"/>
      <c r="N2" s="121"/>
      <c r="O2" s="121"/>
      <c r="P2" s="121"/>
      <c r="Q2" s="121"/>
      <c r="R2" s="121"/>
    </row>
    <row r="3" spans="1:18" s="14" customFormat="1" ht="14.25" hidden="1" x14ac:dyDescent="0.2">
      <c r="A3" s="39"/>
      <c r="B3" s="40"/>
      <c r="C3" s="40"/>
      <c r="D3" s="40"/>
      <c r="E3" s="40"/>
      <c r="F3" s="40"/>
      <c r="G3" s="40"/>
      <c r="H3" s="66"/>
      <c r="I3" s="40"/>
      <c r="J3" s="40"/>
      <c r="K3" s="40"/>
      <c r="L3" s="40"/>
      <c r="M3" s="40"/>
      <c r="N3" s="40"/>
      <c r="O3" s="40"/>
      <c r="P3" s="10">
        <v>1000</v>
      </c>
      <c r="Q3" s="40"/>
      <c r="R3" s="40"/>
    </row>
    <row r="4" spans="1:18" s="14" customFormat="1" ht="89.25" x14ac:dyDescent="0.2">
      <c r="A4" s="22" t="s">
        <v>12</v>
      </c>
      <c r="B4" s="22" t="s">
        <v>34</v>
      </c>
      <c r="C4" s="22" t="s">
        <v>0</v>
      </c>
      <c r="D4" s="22" t="s">
        <v>35</v>
      </c>
      <c r="E4" s="57" t="s">
        <v>224</v>
      </c>
      <c r="F4" s="22" t="s">
        <v>33</v>
      </c>
      <c r="G4" s="57" t="s">
        <v>211</v>
      </c>
      <c r="H4" s="67" t="s">
        <v>92</v>
      </c>
      <c r="I4" s="70" t="s">
        <v>13</v>
      </c>
      <c r="J4" s="70" t="s">
        <v>219</v>
      </c>
      <c r="K4" s="70" t="s">
        <v>215</v>
      </c>
      <c r="L4" s="70" t="s">
        <v>218</v>
      </c>
      <c r="M4" s="70" t="s">
        <v>216</v>
      </c>
      <c r="N4" s="70" t="s">
        <v>217</v>
      </c>
      <c r="O4" s="70" t="s">
        <v>212</v>
      </c>
      <c r="P4" s="70" t="s">
        <v>214</v>
      </c>
      <c r="Q4" s="71" t="s">
        <v>14</v>
      </c>
      <c r="R4" s="72" t="s">
        <v>15</v>
      </c>
    </row>
    <row r="5" spans="1:18" s="14" customFormat="1" ht="38.25" customHeight="1" x14ac:dyDescent="0.2">
      <c r="A5" s="138" t="s">
        <v>206</v>
      </c>
      <c r="B5" s="138"/>
      <c r="C5" s="138"/>
      <c r="D5" s="138"/>
      <c r="E5" s="138"/>
      <c r="F5" s="138"/>
      <c r="G5" s="138"/>
      <c r="H5" s="138"/>
      <c r="I5" s="107" t="s">
        <v>201</v>
      </c>
      <c r="J5" s="107" t="s">
        <v>213</v>
      </c>
      <c r="K5" s="107">
        <v>2</v>
      </c>
      <c r="L5" s="107" t="s">
        <v>220</v>
      </c>
      <c r="M5" s="107">
        <v>250</v>
      </c>
      <c r="N5" s="109">
        <v>12</v>
      </c>
      <c r="O5" s="139" t="s">
        <v>204</v>
      </c>
      <c r="P5" s="139"/>
      <c r="Q5" s="139"/>
      <c r="R5" s="116">
        <v>2E-3</v>
      </c>
    </row>
    <row r="6" spans="1:18" ht="56.25" customHeight="1" x14ac:dyDescent="0.2">
      <c r="A6" s="5">
        <v>1</v>
      </c>
      <c r="B6" s="3">
        <v>205700005</v>
      </c>
      <c r="C6" s="7" t="s">
        <v>77</v>
      </c>
      <c r="D6" s="41" t="s">
        <v>87</v>
      </c>
      <c r="E6" s="64">
        <v>12</v>
      </c>
      <c r="F6" s="42">
        <v>30</v>
      </c>
      <c r="G6" s="65">
        <v>111.6</v>
      </c>
      <c r="H6" s="68">
        <f>IFERROR(E6*F6*G6,"")</f>
        <v>40176</v>
      </c>
      <c r="I6" s="91"/>
      <c r="J6" s="91"/>
      <c r="K6" s="92"/>
      <c r="L6" s="92"/>
      <c r="M6" s="92"/>
      <c r="N6" s="93"/>
      <c r="O6" s="88" t="str">
        <f>IF(OR(K6="",M6=""),"",IFERROR(K6*M6,""))</f>
        <v/>
      </c>
      <c r="P6" s="89" t="str">
        <f>IFERROR(N6/O6*$P$3,"")</f>
        <v/>
      </c>
      <c r="Q6" s="90" t="str">
        <f>IFERROR(H6*P6/$P$3,"")</f>
        <v/>
      </c>
      <c r="R6" s="91"/>
    </row>
    <row r="7" spans="1:18" ht="56.25" customHeight="1" x14ac:dyDescent="0.2">
      <c r="A7" s="5">
        <v>2</v>
      </c>
      <c r="B7" s="3">
        <v>205700006</v>
      </c>
      <c r="C7" s="7" t="s">
        <v>78</v>
      </c>
      <c r="D7" s="41" t="s">
        <v>40</v>
      </c>
      <c r="E7" s="64">
        <v>1</v>
      </c>
      <c r="F7" s="42">
        <v>5</v>
      </c>
      <c r="G7" s="65">
        <v>1</v>
      </c>
      <c r="H7" s="68">
        <f t="shared" ref="H7:H15" si="0">IFERROR(E7*F7*G7,"")</f>
        <v>5</v>
      </c>
      <c r="I7" s="91"/>
      <c r="J7" s="91"/>
      <c r="K7" s="92"/>
      <c r="L7" s="92"/>
      <c r="M7" s="92"/>
      <c r="N7" s="93"/>
      <c r="O7" s="88" t="str">
        <f t="shared" ref="O7:O15" si="1">IF(OR(K7="",M7=""),"",IFERROR(K7*M7,""))</f>
        <v/>
      </c>
      <c r="P7" s="89" t="str">
        <f t="shared" ref="P7:P15" si="2">IFERROR(N7/O7*$P$3,"")</f>
        <v/>
      </c>
      <c r="Q7" s="90" t="str">
        <f t="shared" ref="Q7:Q15" si="3">IFERROR(H7*P7/$P$3,"")</f>
        <v/>
      </c>
      <c r="R7" s="91"/>
    </row>
    <row r="8" spans="1:18" ht="56.25" customHeight="1" x14ac:dyDescent="0.2">
      <c r="A8" s="5">
        <v>3</v>
      </c>
      <c r="B8" s="3">
        <v>205700010</v>
      </c>
      <c r="C8" s="7" t="s">
        <v>79</v>
      </c>
      <c r="D8" s="41" t="s">
        <v>88</v>
      </c>
      <c r="E8" s="64">
        <v>6</v>
      </c>
      <c r="F8" s="42">
        <v>263</v>
      </c>
      <c r="G8" s="65">
        <v>350</v>
      </c>
      <c r="H8" s="68">
        <f t="shared" si="0"/>
        <v>552300</v>
      </c>
      <c r="I8" s="91"/>
      <c r="J8" s="91"/>
      <c r="K8" s="92"/>
      <c r="L8" s="92"/>
      <c r="M8" s="92"/>
      <c r="N8" s="93"/>
      <c r="O8" s="88" t="str">
        <f t="shared" si="1"/>
        <v/>
      </c>
      <c r="P8" s="89" t="str">
        <f t="shared" si="2"/>
        <v/>
      </c>
      <c r="Q8" s="90" t="str">
        <f t="shared" si="3"/>
        <v/>
      </c>
      <c r="R8" s="91"/>
    </row>
    <row r="9" spans="1:18" ht="56.25" customHeight="1" x14ac:dyDescent="0.2">
      <c r="A9" s="5">
        <v>4</v>
      </c>
      <c r="B9" s="3">
        <v>205700011</v>
      </c>
      <c r="C9" s="7" t="s">
        <v>80</v>
      </c>
      <c r="D9" s="41" t="s">
        <v>40</v>
      </c>
      <c r="E9" s="64">
        <v>1</v>
      </c>
      <c r="F9" s="42">
        <v>20</v>
      </c>
      <c r="G9" s="65">
        <v>1</v>
      </c>
      <c r="H9" s="68">
        <f t="shared" si="0"/>
        <v>20</v>
      </c>
      <c r="I9" s="91"/>
      <c r="J9" s="91"/>
      <c r="K9" s="92"/>
      <c r="L9" s="92"/>
      <c r="M9" s="92"/>
      <c r="N9" s="93"/>
      <c r="O9" s="88" t="str">
        <f t="shared" si="1"/>
        <v/>
      </c>
      <c r="P9" s="89" t="str">
        <f t="shared" si="2"/>
        <v/>
      </c>
      <c r="Q9" s="90" t="str">
        <f t="shared" si="3"/>
        <v/>
      </c>
      <c r="R9" s="91"/>
    </row>
    <row r="10" spans="1:18" ht="56.25" customHeight="1" x14ac:dyDescent="0.2">
      <c r="A10" s="5">
        <v>5</v>
      </c>
      <c r="B10" s="3">
        <v>205700020</v>
      </c>
      <c r="C10" s="7" t="s">
        <v>81</v>
      </c>
      <c r="D10" s="41" t="s">
        <v>89</v>
      </c>
      <c r="E10" s="64">
        <v>2</v>
      </c>
      <c r="F10" s="42">
        <v>70</v>
      </c>
      <c r="G10" s="65">
        <v>300</v>
      </c>
      <c r="H10" s="68">
        <f t="shared" si="0"/>
        <v>42000</v>
      </c>
      <c r="I10" s="91"/>
      <c r="J10" s="91"/>
      <c r="K10" s="92"/>
      <c r="L10" s="92"/>
      <c r="M10" s="92"/>
      <c r="N10" s="93"/>
      <c r="O10" s="88" t="str">
        <f t="shared" si="1"/>
        <v/>
      </c>
      <c r="P10" s="89" t="str">
        <f t="shared" si="2"/>
        <v/>
      </c>
      <c r="Q10" s="90" t="str">
        <f t="shared" si="3"/>
        <v/>
      </c>
      <c r="R10" s="91"/>
    </row>
    <row r="11" spans="1:18" ht="56.25" customHeight="1" x14ac:dyDescent="0.2">
      <c r="A11" s="5">
        <v>6</v>
      </c>
      <c r="B11" s="3">
        <v>205700030</v>
      </c>
      <c r="C11" s="7" t="s">
        <v>249</v>
      </c>
      <c r="D11" s="41" t="s">
        <v>88</v>
      </c>
      <c r="E11" s="64">
        <v>6</v>
      </c>
      <c r="F11" s="42">
        <v>720</v>
      </c>
      <c r="G11" s="65">
        <v>140</v>
      </c>
      <c r="H11" s="68">
        <f t="shared" si="0"/>
        <v>604800</v>
      </c>
      <c r="I11" s="91"/>
      <c r="J11" s="91"/>
      <c r="K11" s="92"/>
      <c r="L11" s="92"/>
      <c r="M11" s="92"/>
      <c r="N11" s="93"/>
      <c r="O11" s="88" t="str">
        <f t="shared" si="1"/>
        <v/>
      </c>
      <c r="P11" s="89" t="str">
        <f t="shared" si="2"/>
        <v/>
      </c>
      <c r="Q11" s="90" t="str">
        <f t="shared" si="3"/>
        <v/>
      </c>
      <c r="R11" s="91"/>
    </row>
    <row r="12" spans="1:18" ht="56.25" customHeight="1" x14ac:dyDescent="0.2">
      <c r="A12" s="5">
        <v>7</v>
      </c>
      <c r="B12" s="3">
        <v>205700031</v>
      </c>
      <c r="C12" s="7" t="s">
        <v>82</v>
      </c>
      <c r="D12" s="41" t="s">
        <v>40</v>
      </c>
      <c r="E12" s="64">
        <v>1</v>
      </c>
      <c r="F12" s="42">
        <v>20</v>
      </c>
      <c r="G12" s="65">
        <v>1</v>
      </c>
      <c r="H12" s="68">
        <f t="shared" si="0"/>
        <v>20</v>
      </c>
      <c r="I12" s="91"/>
      <c r="J12" s="91"/>
      <c r="K12" s="92"/>
      <c r="L12" s="92"/>
      <c r="M12" s="92"/>
      <c r="N12" s="93"/>
      <c r="O12" s="88" t="str">
        <f t="shared" si="1"/>
        <v/>
      </c>
      <c r="P12" s="89" t="str">
        <f t="shared" si="2"/>
        <v/>
      </c>
      <c r="Q12" s="90" t="str">
        <f t="shared" si="3"/>
        <v/>
      </c>
      <c r="R12" s="91"/>
    </row>
    <row r="13" spans="1:18" ht="56.25" customHeight="1" x14ac:dyDescent="0.2">
      <c r="A13" s="5">
        <v>8</v>
      </c>
      <c r="B13" s="3">
        <v>205700035</v>
      </c>
      <c r="C13" s="7" t="s">
        <v>83</v>
      </c>
      <c r="D13" s="41" t="s">
        <v>93</v>
      </c>
      <c r="E13" s="64">
        <v>1</v>
      </c>
      <c r="F13" s="42">
        <v>1271</v>
      </c>
      <c r="G13" s="65">
        <v>100</v>
      </c>
      <c r="H13" s="68">
        <f t="shared" si="0"/>
        <v>127100</v>
      </c>
      <c r="I13" s="91"/>
      <c r="J13" s="91"/>
      <c r="K13" s="92"/>
      <c r="L13" s="92"/>
      <c r="M13" s="92"/>
      <c r="N13" s="93"/>
      <c r="O13" s="88" t="str">
        <f t="shared" si="1"/>
        <v/>
      </c>
      <c r="P13" s="89" t="str">
        <f t="shared" si="2"/>
        <v/>
      </c>
      <c r="Q13" s="90" t="str">
        <f t="shared" si="3"/>
        <v/>
      </c>
      <c r="R13" s="91"/>
    </row>
    <row r="14" spans="1:18" ht="56.25" customHeight="1" x14ac:dyDescent="0.2">
      <c r="A14" s="5">
        <v>9</v>
      </c>
      <c r="B14" s="3">
        <v>205700040</v>
      </c>
      <c r="C14" s="7" t="s">
        <v>84</v>
      </c>
      <c r="D14" s="41" t="s">
        <v>90</v>
      </c>
      <c r="E14" s="64">
        <v>1</v>
      </c>
      <c r="F14" s="42">
        <v>10</v>
      </c>
      <c r="G14" s="65">
        <v>100</v>
      </c>
      <c r="H14" s="68">
        <f t="shared" si="0"/>
        <v>1000</v>
      </c>
      <c r="I14" s="91"/>
      <c r="J14" s="91"/>
      <c r="K14" s="92"/>
      <c r="L14" s="92"/>
      <c r="M14" s="92"/>
      <c r="N14" s="93"/>
      <c r="O14" s="88" t="str">
        <f t="shared" si="1"/>
        <v/>
      </c>
      <c r="P14" s="89" t="str">
        <f t="shared" si="2"/>
        <v/>
      </c>
      <c r="Q14" s="90" t="str">
        <f t="shared" si="3"/>
        <v/>
      </c>
      <c r="R14" s="91"/>
    </row>
    <row r="15" spans="1:18" ht="56.25" customHeight="1" thickBot="1" x14ac:dyDescent="0.25">
      <c r="A15" s="99">
        <v>10</v>
      </c>
      <c r="B15" s="100">
        <v>205700045</v>
      </c>
      <c r="C15" s="101" t="s">
        <v>85</v>
      </c>
      <c r="D15" s="102" t="s">
        <v>91</v>
      </c>
      <c r="E15" s="64">
        <v>1</v>
      </c>
      <c r="F15" s="42">
        <v>90</v>
      </c>
      <c r="G15" s="65">
        <v>250</v>
      </c>
      <c r="H15" s="68">
        <f t="shared" si="0"/>
        <v>22500</v>
      </c>
      <c r="I15" s="91"/>
      <c r="J15" s="91"/>
      <c r="K15" s="92"/>
      <c r="L15" s="92"/>
      <c r="M15" s="92"/>
      <c r="N15" s="93"/>
      <c r="O15" s="88" t="str">
        <f t="shared" si="1"/>
        <v/>
      </c>
      <c r="P15" s="89" t="str">
        <f t="shared" si="2"/>
        <v/>
      </c>
      <c r="Q15" s="90" t="str">
        <f t="shared" si="3"/>
        <v/>
      </c>
      <c r="R15" s="91"/>
    </row>
    <row r="16" spans="1:18" ht="39.75" customHeight="1" thickBot="1" x14ac:dyDescent="0.25">
      <c r="A16" s="142" t="s">
        <v>86</v>
      </c>
      <c r="B16" s="143"/>
      <c r="C16" s="143"/>
      <c r="D16" s="144"/>
      <c r="E16" s="98"/>
      <c r="M16" s="140" t="s">
        <v>209</v>
      </c>
      <c r="N16" s="141"/>
      <c r="O16" s="141"/>
      <c r="P16" s="141"/>
      <c r="Q16" s="73">
        <f>SUM(Q6:Q15)</f>
        <v>0</v>
      </c>
    </row>
    <row r="17" spans="1:5" ht="12.75" customHeight="1" x14ac:dyDescent="0.2">
      <c r="A17" s="145"/>
      <c r="B17" s="146"/>
      <c r="C17" s="146"/>
      <c r="D17" s="147"/>
      <c r="E17" s="97"/>
    </row>
    <row r="18" spans="1:5" ht="12.75" customHeight="1" x14ac:dyDescent="0.2">
      <c r="A18" s="145"/>
      <c r="B18" s="146"/>
      <c r="C18" s="146"/>
      <c r="D18" s="147"/>
      <c r="E18" s="97"/>
    </row>
    <row r="19" spans="1:5" ht="12.75" customHeight="1" thickBot="1" x14ac:dyDescent="0.25">
      <c r="A19" s="148"/>
      <c r="B19" s="149"/>
      <c r="C19" s="149"/>
      <c r="D19" s="150"/>
      <c r="E19" s="97"/>
    </row>
    <row r="82" ht="29.25" customHeight="1" x14ac:dyDescent="0.2"/>
  </sheetData>
  <autoFilter ref="A4:D15"/>
  <mergeCells count="6">
    <mergeCell ref="A1:R1"/>
    <mergeCell ref="A2:R2"/>
    <mergeCell ref="A5:H5"/>
    <mergeCell ref="O5:Q5"/>
    <mergeCell ref="M16:P16"/>
    <mergeCell ref="A16:D19"/>
  </mergeCells>
  <phoneticPr fontId="2" type="noConversion"/>
  <conditionalFormatting sqref="A4:A5">
    <cfRule type="duplicateValues" dxfId="19" priority="6"/>
  </conditionalFormatting>
  <conditionalFormatting sqref="B4:E4">
    <cfRule type="duplicateValues" dxfId="18" priority="31"/>
  </conditionalFormatting>
  <conditionalFormatting sqref="J4">
    <cfRule type="duplicateValues" dxfId="17" priority="5"/>
  </conditionalFormatting>
  <conditionalFormatting sqref="I4">
    <cfRule type="duplicateValues" dxfId="16" priority="4"/>
  </conditionalFormatting>
  <conditionalFormatting sqref="F4:H4 K4:P4">
    <cfRule type="duplicateValues" dxfId="15" priority="38"/>
  </conditionalFormatting>
  <conditionalFormatting sqref="I5">
    <cfRule type="duplicateValues" dxfId="14" priority="3"/>
  </conditionalFormatting>
  <conditionalFormatting sqref="N5:O5">
    <cfRule type="duplicateValues" dxfId="13" priority="2"/>
  </conditionalFormatting>
  <conditionalFormatting sqref="J5:M5">
    <cfRule type="duplicateValues" dxfId="12" priority="1"/>
  </conditionalFormatting>
  <printOptions horizontalCentered="1"/>
  <pageMargins left="0.19685039370078741" right="0.19685039370078741" top="0.39370078740157483" bottom="0.39370078740157483" header="0.31496062992125984" footer="0.31496062992125984"/>
  <pageSetup paperSize="9" scale="75" orientation="landscape" r:id="rId1"/>
  <headerFooter alignWithMargins="0">
    <oddFooter>&amp;L&amp;P/&amp;N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5"/>
  <sheetViews>
    <sheetView zoomScaleNormal="100" zoomScaleSheetLayoutView="85" workbookViewId="0">
      <selection activeCell="K75" sqref="K75"/>
    </sheetView>
  </sheetViews>
  <sheetFormatPr baseColWidth="10" defaultRowHeight="12.75" x14ac:dyDescent="0.2"/>
  <cols>
    <col min="1" max="1" width="5.5703125" style="1" customWidth="1"/>
    <col min="2" max="2" width="16.5703125" style="1" customWidth="1"/>
    <col min="3" max="3" width="63.42578125" style="43" customWidth="1"/>
    <col min="4" max="4" width="10.42578125" style="19" customWidth="1"/>
    <col min="5" max="10" width="11.42578125" style="19"/>
    <col min="11" max="11" width="11.42578125" style="76"/>
    <col min="12" max="16384" width="11.42578125" style="1"/>
  </cols>
  <sheetData>
    <row r="1" spans="1:12" ht="22.5" x14ac:dyDescent="0.2">
      <c r="A1" s="122" t="s">
        <v>96</v>
      </c>
      <c r="B1" s="122"/>
      <c r="C1" s="122"/>
      <c r="D1" s="122"/>
      <c r="E1" s="122"/>
      <c r="F1" s="122"/>
      <c r="G1" s="122"/>
      <c r="H1" s="122"/>
      <c r="I1" s="122"/>
      <c r="J1" s="122"/>
      <c r="K1" s="122"/>
      <c r="L1" s="122"/>
    </row>
    <row r="2" spans="1:12" ht="194.25" customHeight="1" x14ac:dyDescent="0.2">
      <c r="A2" s="120" t="s">
        <v>246</v>
      </c>
      <c r="B2" s="120"/>
      <c r="C2" s="120"/>
      <c r="D2" s="120"/>
      <c r="E2" s="120"/>
      <c r="F2" s="120"/>
      <c r="G2" s="120"/>
      <c r="H2" s="120"/>
      <c r="I2" s="120"/>
      <c r="J2" s="120"/>
      <c r="K2" s="120"/>
      <c r="L2" s="120"/>
    </row>
    <row r="3" spans="1:12" ht="102" x14ac:dyDescent="0.2">
      <c r="A3" s="22" t="s">
        <v>12</v>
      </c>
      <c r="B3" s="22" t="s">
        <v>34</v>
      </c>
      <c r="C3" s="22" t="s">
        <v>0</v>
      </c>
      <c r="D3" s="22" t="s">
        <v>35</v>
      </c>
      <c r="E3" s="22" t="s">
        <v>199</v>
      </c>
      <c r="F3" s="22" t="s">
        <v>13</v>
      </c>
      <c r="G3" s="54" t="s">
        <v>242</v>
      </c>
      <c r="H3" s="22" t="s">
        <v>221</v>
      </c>
      <c r="I3" s="22" t="s">
        <v>243</v>
      </c>
      <c r="J3" s="22" t="s">
        <v>244</v>
      </c>
      <c r="K3" s="75" t="s">
        <v>14</v>
      </c>
      <c r="L3" s="56" t="s">
        <v>15</v>
      </c>
    </row>
    <row r="4" spans="1:12" ht="40.5" customHeight="1" x14ac:dyDescent="0.2">
      <c r="A4" s="151" t="s">
        <v>206</v>
      </c>
      <c r="B4" s="152"/>
      <c r="C4" s="152"/>
      <c r="D4" s="152"/>
      <c r="E4" s="153"/>
      <c r="F4" s="107" t="s">
        <v>222</v>
      </c>
      <c r="G4" s="109">
        <v>2.9</v>
      </c>
      <c r="H4" s="107" t="s">
        <v>223</v>
      </c>
      <c r="I4" s="107">
        <v>10</v>
      </c>
      <c r="J4" s="155" t="s">
        <v>245</v>
      </c>
      <c r="K4" s="156"/>
      <c r="L4" s="110">
        <v>0.01</v>
      </c>
    </row>
    <row r="5" spans="1:12" ht="12.75" customHeight="1" x14ac:dyDescent="0.2">
      <c r="A5" s="44">
        <v>1</v>
      </c>
      <c r="B5" s="48">
        <v>205800260</v>
      </c>
      <c r="C5" s="46" t="s">
        <v>99</v>
      </c>
      <c r="D5" s="47" t="s">
        <v>40</v>
      </c>
      <c r="E5" s="48">
        <v>1</v>
      </c>
      <c r="F5" s="94"/>
      <c r="G5" s="94"/>
      <c r="H5" s="94"/>
      <c r="I5" s="94"/>
      <c r="J5" s="95" t="str">
        <f>IFERROR(G5/I5,"")</f>
        <v/>
      </c>
      <c r="K5" s="95" t="str">
        <f>IFERROR(E5*J5,"")</f>
        <v/>
      </c>
      <c r="L5" s="91"/>
    </row>
    <row r="6" spans="1:12" ht="25.5" x14ac:dyDescent="0.2">
      <c r="A6" s="44">
        <v>2</v>
      </c>
      <c r="B6" s="48">
        <v>205800261</v>
      </c>
      <c r="C6" s="46" t="s">
        <v>100</v>
      </c>
      <c r="D6" s="47" t="s">
        <v>40</v>
      </c>
      <c r="E6" s="48">
        <v>3</v>
      </c>
      <c r="F6" s="94"/>
      <c r="G6" s="94"/>
      <c r="H6" s="94"/>
      <c r="I6" s="94"/>
      <c r="J6" s="95" t="str">
        <f t="shared" ref="J6:J69" si="0">IFERROR(G6/I6,"")</f>
        <v/>
      </c>
      <c r="K6" s="95" t="str">
        <f t="shared" ref="K6:K69" si="1">IFERROR(E6*J6,"")</f>
        <v/>
      </c>
      <c r="L6" s="91"/>
    </row>
    <row r="7" spans="1:12" x14ac:dyDescent="0.2">
      <c r="A7" s="44">
        <v>3</v>
      </c>
      <c r="B7" s="48">
        <v>205800068</v>
      </c>
      <c r="C7" s="46" t="s">
        <v>101</v>
      </c>
      <c r="D7" s="47" t="s">
        <v>40</v>
      </c>
      <c r="E7" s="48">
        <v>17</v>
      </c>
      <c r="F7" s="94"/>
      <c r="G7" s="94"/>
      <c r="H7" s="94"/>
      <c r="I7" s="94"/>
      <c r="J7" s="95" t="str">
        <f t="shared" si="0"/>
        <v/>
      </c>
      <c r="K7" s="95" t="str">
        <f t="shared" si="1"/>
        <v/>
      </c>
      <c r="L7" s="91"/>
    </row>
    <row r="8" spans="1:12" ht="25.5" x14ac:dyDescent="0.2">
      <c r="A8" s="44">
        <v>4</v>
      </c>
      <c r="B8" s="48">
        <v>205800055</v>
      </c>
      <c r="C8" s="46" t="s">
        <v>102</v>
      </c>
      <c r="D8" s="47" t="s">
        <v>40</v>
      </c>
      <c r="E8" s="48">
        <v>12</v>
      </c>
      <c r="F8" s="94"/>
      <c r="G8" s="94"/>
      <c r="H8" s="94"/>
      <c r="I8" s="94"/>
      <c r="J8" s="95" t="str">
        <f t="shared" si="0"/>
        <v/>
      </c>
      <c r="K8" s="95" t="str">
        <f t="shared" si="1"/>
        <v/>
      </c>
      <c r="L8" s="91"/>
    </row>
    <row r="9" spans="1:12" x14ac:dyDescent="0.2">
      <c r="A9" s="44">
        <v>5</v>
      </c>
      <c r="B9" s="48">
        <v>205800075</v>
      </c>
      <c r="C9" s="46" t="s">
        <v>103</v>
      </c>
      <c r="D9" s="47" t="s">
        <v>40</v>
      </c>
      <c r="E9" s="48">
        <v>29</v>
      </c>
      <c r="F9" s="94"/>
      <c r="G9" s="94"/>
      <c r="H9" s="94"/>
      <c r="I9" s="94"/>
      <c r="J9" s="95" t="str">
        <f t="shared" si="0"/>
        <v/>
      </c>
      <c r="K9" s="95" t="str">
        <f t="shared" si="1"/>
        <v/>
      </c>
      <c r="L9" s="91"/>
    </row>
    <row r="10" spans="1:12" x14ac:dyDescent="0.2">
      <c r="A10" s="44">
        <v>6</v>
      </c>
      <c r="B10" s="48">
        <v>205800040</v>
      </c>
      <c r="C10" s="46" t="s">
        <v>104</v>
      </c>
      <c r="D10" s="47" t="s">
        <v>40</v>
      </c>
      <c r="E10" s="48">
        <v>8</v>
      </c>
      <c r="F10" s="94"/>
      <c r="G10" s="94"/>
      <c r="H10" s="94"/>
      <c r="I10" s="94"/>
      <c r="J10" s="95" t="str">
        <f t="shared" si="0"/>
        <v/>
      </c>
      <c r="K10" s="95" t="str">
        <f t="shared" si="1"/>
        <v/>
      </c>
      <c r="L10" s="91"/>
    </row>
    <row r="11" spans="1:12" x14ac:dyDescent="0.2">
      <c r="A11" s="44">
        <v>7</v>
      </c>
      <c r="B11" s="48">
        <v>205800045</v>
      </c>
      <c r="C11" s="46" t="s">
        <v>105</v>
      </c>
      <c r="D11" s="47" t="s">
        <v>40</v>
      </c>
      <c r="E11" s="48">
        <v>64</v>
      </c>
      <c r="F11" s="94"/>
      <c r="G11" s="94"/>
      <c r="H11" s="94"/>
      <c r="I11" s="94"/>
      <c r="J11" s="95" t="str">
        <f t="shared" si="0"/>
        <v/>
      </c>
      <c r="K11" s="95" t="str">
        <f t="shared" si="1"/>
        <v/>
      </c>
      <c r="L11" s="91"/>
    </row>
    <row r="12" spans="1:12" x14ac:dyDescent="0.2">
      <c r="A12" s="44">
        <v>8</v>
      </c>
      <c r="B12" s="48">
        <v>205800050</v>
      </c>
      <c r="C12" s="46" t="s">
        <v>106</v>
      </c>
      <c r="D12" s="47" t="s">
        <v>40</v>
      </c>
      <c r="E12" s="48">
        <v>10</v>
      </c>
      <c r="F12" s="94"/>
      <c r="G12" s="94"/>
      <c r="H12" s="94"/>
      <c r="I12" s="94"/>
      <c r="J12" s="95" t="str">
        <f t="shared" si="0"/>
        <v/>
      </c>
      <c r="K12" s="95" t="str">
        <f t="shared" si="1"/>
        <v/>
      </c>
      <c r="L12" s="91"/>
    </row>
    <row r="13" spans="1:12" x14ac:dyDescent="0.2">
      <c r="A13" s="44">
        <v>9</v>
      </c>
      <c r="B13" s="48">
        <v>205800135</v>
      </c>
      <c r="C13" s="46" t="s">
        <v>107</v>
      </c>
      <c r="D13" s="47" t="s">
        <v>40</v>
      </c>
      <c r="E13" s="48">
        <v>30</v>
      </c>
      <c r="F13" s="94"/>
      <c r="G13" s="94"/>
      <c r="H13" s="94"/>
      <c r="I13" s="94"/>
      <c r="J13" s="95" t="str">
        <f t="shared" si="0"/>
        <v/>
      </c>
      <c r="K13" s="95" t="str">
        <f t="shared" si="1"/>
        <v/>
      </c>
      <c r="L13" s="91"/>
    </row>
    <row r="14" spans="1:12" x14ac:dyDescent="0.2">
      <c r="A14" s="44">
        <v>10</v>
      </c>
      <c r="B14" s="48">
        <v>205800142</v>
      </c>
      <c r="C14" s="46" t="s">
        <v>108</v>
      </c>
      <c r="D14" s="47" t="s">
        <v>40</v>
      </c>
      <c r="E14" s="48">
        <v>20</v>
      </c>
      <c r="F14" s="94"/>
      <c r="G14" s="94"/>
      <c r="H14" s="94"/>
      <c r="I14" s="94"/>
      <c r="J14" s="95" t="str">
        <f t="shared" si="0"/>
        <v/>
      </c>
      <c r="K14" s="95" t="str">
        <f t="shared" si="1"/>
        <v/>
      </c>
      <c r="L14" s="91"/>
    </row>
    <row r="15" spans="1:12" ht="25.5" x14ac:dyDescent="0.2">
      <c r="A15" s="44">
        <v>11</v>
      </c>
      <c r="B15" s="48">
        <v>205800205</v>
      </c>
      <c r="C15" s="46" t="s">
        <v>109</v>
      </c>
      <c r="D15" s="47" t="s">
        <v>40</v>
      </c>
      <c r="E15" s="48">
        <v>44</v>
      </c>
      <c r="F15" s="94"/>
      <c r="G15" s="94"/>
      <c r="H15" s="94"/>
      <c r="I15" s="94"/>
      <c r="J15" s="95" t="str">
        <f t="shared" si="0"/>
        <v/>
      </c>
      <c r="K15" s="95" t="str">
        <f t="shared" si="1"/>
        <v/>
      </c>
      <c r="L15" s="91"/>
    </row>
    <row r="16" spans="1:12" x14ac:dyDescent="0.2">
      <c r="A16" s="44">
        <v>12</v>
      </c>
      <c r="B16" s="48">
        <v>205800206</v>
      </c>
      <c r="C16" s="46" t="s">
        <v>110</v>
      </c>
      <c r="D16" s="47" t="s">
        <v>40</v>
      </c>
      <c r="E16" s="48">
        <v>10</v>
      </c>
      <c r="F16" s="94"/>
      <c r="G16" s="94"/>
      <c r="H16" s="94"/>
      <c r="I16" s="94"/>
      <c r="J16" s="95" t="str">
        <f t="shared" si="0"/>
        <v/>
      </c>
      <c r="K16" s="95" t="str">
        <f t="shared" si="1"/>
        <v/>
      </c>
      <c r="L16" s="91"/>
    </row>
    <row r="17" spans="1:12" x14ac:dyDescent="0.2">
      <c r="A17" s="44">
        <v>13</v>
      </c>
      <c r="B17" s="48">
        <v>205160215</v>
      </c>
      <c r="C17" s="46" t="s">
        <v>111</v>
      </c>
      <c r="D17" s="47" t="s">
        <v>40</v>
      </c>
      <c r="E17" s="48">
        <v>5</v>
      </c>
      <c r="F17" s="94"/>
      <c r="G17" s="94"/>
      <c r="H17" s="94"/>
      <c r="I17" s="94"/>
      <c r="J17" s="95" t="str">
        <f t="shared" si="0"/>
        <v/>
      </c>
      <c r="K17" s="95" t="str">
        <f t="shared" si="1"/>
        <v/>
      </c>
      <c r="L17" s="91"/>
    </row>
    <row r="18" spans="1:12" x14ac:dyDescent="0.2">
      <c r="A18" s="44">
        <v>14</v>
      </c>
      <c r="B18" s="48">
        <v>205010001</v>
      </c>
      <c r="C18" s="46" t="s">
        <v>112</v>
      </c>
      <c r="D18" s="47" t="s">
        <v>40</v>
      </c>
      <c r="E18" s="48">
        <v>3</v>
      </c>
      <c r="F18" s="94"/>
      <c r="G18" s="94"/>
      <c r="H18" s="94"/>
      <c r="I18" s="94"/>
      <c r="J18" s="95" t="str">
        <f t="shared" si="0"/>
        <v/>
      </c>
      <c r="K18" s="95" t="str">
        <f t="shared" si="1"/>
        <v/>
      </c>
      <c r="L18" s="91"/>
    </row>
    <row r="19" spans="1:12" x14ac:dyDescent="0.2">
      <c r="A19" s="44">
        <v>15</v>
      </c>
      <c r="B19" s="48">
        <v>205800150</v>
      </c>
      <c r="C19" s="46" t="s">
        <v>113</v>
      </c>
      <c r="D19" s="47" t="s">
        <v>40</v>
      </c>
      <c r="E19" s="48">
        <v>3</v>
      </c>
      <c r="F19" s="94"/>
      <c r="G19" s="94"/>
      <c r="H19" s="94"/>
      <c r="I19" s="94"/>
      <c r="J19" s="95" t="str">
        <f t="shared" si="0"/>
        <v/>
      </c>
      <c r="K19" s="95" t="str">
        <f t="shared" si="1"/>
        <v/>
      </c>
      <c r="L19" s="91"/>
    </row>
    <row r="20" spans="1:12" x14ac:dyDescent="0.2">
      <c r="A20" s="44">
        <v>16</v>
      </c>
      <c r="B20" s="48">
        <v>205800085</v>
      </c>
      <c r="C20" s="46" t="s">
        <v>114</v>
      </c>
      <c r="D20" s="47" t="s">
        <v>40</v>
      </c>
      <c r="E20" s="48">
        <v>5</v>
      </c>
      <c r="F20" s="94"/>
      <c r="G20" s="94"/>
      <c r="H20" s="94"/>
      <c r="I20" s="94"/>
      <c r="J20" s="95" t="str">
        <f t="shared" si="0"/>
        <v/>
      </c>
      <c r="K20" s="95" t="str">
        <f t="shared" si="1"/>
        <v/>
      </c>
      <c r="L20" s="91"/>
    </row>
    <row r="21" spans="1:12" x14ac:dyDescent="0.2">
      <c r="A21" s="44">
        <v>17</v>
      </c>
      <c r="B21" s="48">
        <v>205080050</v>
      </c>
      <c r="C21" s="46" t="s">
        <v>115</v>
      </c>
      <c r="D21" s="47" t="s">
        <v>40</v>
      </c>
      <c r="E21" s="48">
        <v>5</v>
      </c>
      <c r="F21" s="94"/>
      <c r="G21" s="94"/>
      <c r="H21" s="94"/>
      <c r="I21" s="94"/>
      <c r="J21" s="95" t="str">
        <f t="shared" si="0"/>
        <v/>
      </c>
      <c r="K21" s="95" t="str">
        <f t="shared" si="1"/>
        <v/>
      </c>
      <c r="L21" s="91"/>
    </row>
    <row r="22" spans="1:12" x14ac:dyDescent="0.2">
      <c r="A22" s="44">
        <v>18</v>
      </c>
      <c r="B22" s="48">
        <v>205800080</v>
      </c>
      <c r="C22" s="46" t="s">
        <v>116</v>
      </c>
      <c r="D22" s="47" t="s">
        <v>40</v>
      </c>
      <c r="E22" s="48">
        <v>170</v>
      </c>
      <c r="F22" s="94"/>
      <c r="G22" s="94"/>
      <c r="H22" s="94"/>
      <c r="I22" s="94"/>
      <c r="J22" s="95" t="str">
        <f t="shared" si="0"/>
        <v/>
      </c>
      <c r="K22" s="95" t="str">
        <f t="shared" si="1"/>
        <v/>
      </c>
      <c r="L22" s="91"/>
    </row>
    <row r="23" spans="1:12" x14ac:dyDescent="0.2">
      <c r="A23" s="44">
        <v>19</v>
      </c>
      <c r="B23" s="48">
        <v>205800720</v>
      </c>
      <c r="C23" s="46" t="s">
        <v>117</v>
      </c>
      <c r="D23" s="47" t="s">
        <v>40</v>
      </c>
      <c r="E23" s="48">
        <v>4</v>
      </c>
      <c r="F23" s="94"/>
      <c r="G23" s="94"/>
      <c r="H23" s="94"/>
      <c r="I23" s="94"/>
      <c r="J23" s="95" t="str">
        <f t="shared" si="0"/>
        <v/>
      </c>
      <c r="K23" s="95" t="str">
        <f t="shared" si="1"/>
        <v/>
      </c>
      <c r="L23" s="91"/>
    </row>
    <row r="24" spans="1:12" x14ac:dyDescent="0.2">
      <c r="A24" s="44">
        <v>20</v>
      </c>
      <c r="B24" s="48">
        <v>205800070</v>
      </c>
      <c r="C24" s="46" t="s">
        <v>118</v>
      </c>
      <c r="D24" s="47" t="s">
        <v>98</v>
      </c>
      <c r="E24" s="48">
        <v>1</v>
      </c>
      <c r="F24" s="94"/>
      <c r="G24" s="94"/>
      <c r="H24" s="94"/>
      <c r="I24" s="94"/>
      <c r="J24" s="95" t="str">
        <f t="shared" si="0"/>
        <v/>
      </c>
      <c r="K24" s="95" t="str">
        <f t="shared" si="1"/>
        <v/>
      </c>
      <c r="L24" s="91"/>
    </row>
    <row r="25" spans="1:12" ht="25.5" x14ac:dyDescent="0.2">
      <c r="A25" s="44">
        <v>21</v>
      </c>
      <c r="B25" s="48">
        <v>205500714</v>
      </c>
      <c r="C25" s="46" t="s">
        <v>119</v>
      </c>
      <c r="D25" s="47" t="s">
        <v>40</v>
      </c>
      <c r="E25" s="48">
        <v>20</v>
      </c>
      <c r="F25" s="94"/>
      <c r="G25" s="94"/>
      <c r="H25" s="94"/>
      <c r="I25" s="94"/>
      <c r="J25" s="95" t="str">
        <f t="shared" si="0"/>
        <v/>
      </c>
      <c r="K25" s="95" t="str">
        <f t="shared" si="1"/>
        <v/>
      </c>
      <c r="L25" s="91"/>
    </row>
    <row r="26" spans="1:12" ht="25.5" x14ac:dyDescent="0.2">
      <c r="A26" s="44">
        <v>22</v>
      </c>
      <c r="B26" s="48">
        <v>205500715</v>
      </c>
      <c r="C26" s="46" t="s">
        <v>120</v>
      </c>
      <c r="D26" s="47" t="s">
        <v>40</v>
      </c>
      <c r="E26" s="48">
        <v>35</v>
      </c>
      <c r="F26" s="94"/>
      <c r="G26" s="94"/>
      <c r="H26" s="94"/>
      <c r="I26" s="94"/>
      <c r="J26" s="95" t="str">
        <f t="shared" si="0"/>
        <v/>
      </c>
      <c r="K26" s="95" t="str">
        <f t="shared" si="1"/>
        <v/>
      </c>
      <c r="L26" s="91"/>
    </row>
    <row r="27" spans="1:12" ht="25.5" x14ac:dyDescent="0.2">
      <c r="A27" s="44">
        <v>23</v>
      </c>
      <c r="B27" s="48">
        <v>205500716</v>
      </c>
      <c r="C27" s="46" t="s">
        <v>121</v>
      </c>
      <c r="D27" s="47" t="s">
        <v>40</v>
      </c>
      <c r="E27" s="48">
        <v>11</v>
      </c>
      <c r="F27" s="94"/>
      <c r="G27" s="94"/>
      <c r="H27" s="94"/>
      <c r="I27" s="94"/>
      <c r="J27" s="95" t="str">
        <f t="shared" si="0"/>
        <v/>
      </c>
      <c r="K27" s="95" t="str">
        <f t="shared" si="1"/>
        <v/>
      </c>
      <c r="L27" s="91"/>
    </row>
    <row r="28" spans="1:12" ht="25.5" x14ac:dyDescent="0.2">
      <c r="A28" s="44">
        <v>24</v>
      </c>
      <c r="B28" s="48">
        <v>205500717</v>
      </c>
      <c r="C28" s="46" t="s">
        <v>122</v>
      </c>
      <c r="D28" s="47" t="s">
        <v>40</v>
      </c>
      <c r="E28" s="48">
        <v>6</v>
      </c>
      <c r="F28" s="94"/>
      <c r="G28" s="94"/>
      <c r="H28" s="94"/>
      <c r="I28" s="94"/>
      <c r="J28" s="95" t="str">
        <f t="shared" si="0"/>
        <v/>
      </c>
      <c r="K28" s="95" t="str">
        <f t="shared" si="1"/>
        <v/>
      </c>
      <c r="L28" s="91"/>
    </row>
    <row r="29" spans="1:12" x14ac:dyDescent="0.2">
      <c r="A29" s="44">
        <v>25</v>
      </c>
      <c r="B29" s="48">
        <v>205700713</v>
      </c>
      <c r="C29" s="46" t="s">
        <v>123</v>
      </c>
      <c r="D29" s="47" t="s">
        <v>40</v>
      </c>
      <c r="E29" s="48">
        <v>6</v>
      </c>
      <c r="F29" s="94"/>
      <c r="G29" s="94"/>
      <c r="H29" s="94"/>
      <c r="I29" s="94"/>
      <c r="J29" s="95" t="str">
        <f t="shared" si="0"/>
        <v/>
      </c>
      <c r="K29" s="95" t="str">
        <f t="shared" si="1"/>
        <v/>
      </c>
      <c r="L29" s="91"/>
    </row>
    <row r="30" spans="1:12" x14ac:dyDescent="0.2">
      <c r="A30" s="44">
        <v>26</v>
      </c>
      <c r="B30" s="48">
        <v>205700714</v>
      </c>
      <c r="C30" s="46" t="s">
        <v>124</v>
      </c>
      <c r="D30" s="47" t="s">
        <v>40</v>
      </c>
      <c r="E30" s="48">
        <v>3</v>
      </c>
      <c r="F30" s="94"/>
      <c r="G30" s="94"/>
      <c r="H30" s="94"/>
      <c r="I30" s="94"/>
      <c r="J30" s="95" t="str">
        <f t="shared" si="0"/>
        <v/>
      </c>
      <c r="K30" s="95" t="str">
        <f t="shared" si="1"/>
        <v/>
      </c>
      <c r="L30" s="91"/>
    </row>
    <row r="31" spans="1:12" ht="25.5" x14ac:dyDescent="0.2">
      <c r="A31" s="44">
        <v>27</v>
      </c>
      <c r="B31" s="48">
        <v>205800255</v>
      </c>
      <c r="C31" s="46" t="s">
        <v>125</v>
      </c>
      <c r="D31" s="47" t="s">
        <v>40</v>
      </c>
      <c r="E31" s="48">
        <v>3</v>
      </c>
      <c r="F31" s="94"/>
      <c r="G31" s="94"/>
      <c r="H31" s="94"/>
      <c r="I31" s="94"/>
      <c r="J31" s="95" t="str">
        <f t="shared" si="0"/>
        <v/>
      </c>
      <c r="K31" s="95" t="str">
        <f t="shared" si="1"/>
        <v/>
      </c>
      <c r="L31" s="91"/>
    </row>
    <row r="32" spans="1:12" ht="25.5" x14ac:dyDescent="0.2">
      <c r="A32" s="44">
        <v>28</v>
      </c>
      <c r="B32" s="48">
        <v>205800705</v>
      </c>
      <c r="C32" s="46" t="s">
        <v>126</v>
      </c>
      <c r="D32" s="47" t="s">
        <v>40</v>
      </c>
      <c r="E32" s="48">
        <v>142</v>
      </c>
      <c r="F32" s="94"/>
      <c r="G32" s="94"/>
      <c r="H32" s="94"/>
      <c r="I32" s="94"/>
      <c r="J32" s="95" t="str">
        <f t="shared" si="0"/>
        <v/>
      </c>
      <c r="K32" s="95" t="str">
        <f t="shared" si="1"/>
        <v/>
      </c>
      <c r="L32" s="91"/>
    </row>
    <row r="33" spans="1:12" x14ac:dyDescent="0.2">
      <c r="A33" s="44">
        <v>29</v>
      </c>
      <c r="B33" s="48">
        <v>205800710</v>
      </c>
      <c r="C33" s="46" t="s">
        <v>136</v>
      </c>
      <c r="D33" s="47" t="s">
        <v>40</v>
      </c>
      <c r="E33" s="48">
        <v>6</v>
      </c>
      <c r="F33" s="94"/>
      <c r="G33" s="94"/>
      <c r="H33" s="94"/>
      <c r="I33" s="94"/>
      <c r="J33" s="95" t="str">
        <f t="shared" si="0"/>
        <v/>
      </c>
      <c r="K33" s="95" t="str">
        <f t="shared" si="1"/>
        <v/>
      </c>
      <c r="L33" s="91"/>
    </row>
    <row r="34" spans="1:12" ht="25.5" x14ac:dyDescent="0.2">
      <c r="A34" s="44">
        <v>30</v>
      </c>
      <c r="B34" s="48">
        <v>205800712</v>
      </c>
      <c r="C34" s="46" t="s">
        <v>127</v>
      </c>
      <c r="D34" s="47" t="s">
        <v>40</v>
      </c>
      <c r="E34" s="48">
        <v>6</v>
      </c>
      <c r="F34" s="94"/>
      <c r="G34" s="94"/>
      <c r="H34" s="94"/>
      <c r="I34" s="94"/>
      <c r="J34" s="95" t="str">
        <f t="shared" si="0"/>
        <v/>
      </c>
      <c r="K34" s="95" t="str">
        <f t="shared" si="1"/>
        <v/>
      </c>
      <c r="L34" s="91"/>
    </row>
    <row r="35" spans="1:12" ht="25.5" x14ac:dyDescent="0.2">
      <c r="A35" s="44">
        <v>31</v>
      </c>
      <c r="B35" s="48">
        <v>205800713</v>
      </c>
      <c r="C35" s="46" t="s">
        <v>128</v>
      </c>
      <c r="D35" s="47" t="s">
        <v>40</v>
      </c>
      <c r="E35" s="48">
        <v>2</v>
      </c>
      <c r="F35" s="94"/>
      <c r="G35" s="94"/>
      <c r="H35" s="94"/>
      <c r="I35" s="94"/>
      <c r="J35" s="95" t="str">
        <f t="shared" si="0"/>
        <v/>
      </c>
      <c r="K35" s="95" t="str">
        <f t="shared" si="1"/>
        <v/>
      </c>
      <c r="L35" s="91"/>
    </row>
    <row r="36" spans="1:12" ht="25.5" x14ac:dyDescent="0.2">
      <c r="A36" s="44">
        <v>32</v>
      </c>
      <c r="B36" s="48">
        <v>205800714</v>
      </c>
      <c r="C36" s="46" t="s">
        <v>129</v>
      </c>
      <c r="D36" s="47" t="s">
        <v>40</v>
      </c>
      <c r="E36" s="48">
        <v>5</v>
      </c>
      <c r="F36" s="94"/>
      <c r="G36" s="94"/>
      <c r="H36" s="94"/>
      <c r="I36" s="94"/>
      <c r="J36" s="95" t="str">
        <f t="shared" si="0"/>
        <v/>
      </c>
      <c r="K36" s="95" t="str">
        <f t="shared" si="1"/>
        <v/>
      </c>
      <c r="L36" s="91"/>
    </row>
    <row r="37" spans="1:12" x14ac:dyDescent="0.2">
      <c r="A37" s="44">
        <v>33</v>
      </c>
      <c r="B37" s="48">
        <v>205800715</v>
      </c>
      <c r="C37" s="46" t="s">
        <v>130</v>
      </c>
      <c r="D37" s="47" t="s">
        <v>40</v>
      </c>
      <c r="E37" s="48">
        <v>1</v>
      </c>
      <c r="F37" s="94"/>
      <c r="G37" s="94"/>
      <c r="H37" s="94"/>
      <c r="I37" s="94"/>
      <c r="J37" s="95" t="str">
        <f t="shared" si="0"/>
        <v/>
      </c>
      <c r="K37" s="95" t="str">
        <f t="shared" si="1"/>
        <v/>
      </c>
      <c r="L37" s="91"/>
    </row>
    <row r="38" spans="1:12" ht="25.5" x14ac:dyDescent="0.2">
      <c r="A38" s="44">
        <v>34</v>
      </c>
      <c r="B38" s="48">
        <v>205900001</v>
      </c>
      <c r="C38" s="46" t="s">
        <v>131</v>
      </c>
      <c r="D38" s="47" t="s">
        <v>98</v>
      </c>
      <c r="E38" s="48">
        <v>2</v>
      </c>
      <c r="F38" s="94"/>
      <c r="G38" s="94"/>
      <c r="H38" s="94"/>
      <c r="I38" s="94"/>
      <c r="J38" s="95" t="str">
        <f t="shared" si="0"/>
        <v/>
      </c>
      <c r="K38" s="95" t="str">
        <f t="shared" si="1"/>
        <v/>
      </c>
      <c r="L38" s="91"/>
    </row>
    <row r="39" spans="1:12" x14ac:dyDescent="0.2">
      <c r="A39" s="44">
        <v>35</v>
      </c>
      <c r="B39" s="48">
        <v>205800245</v>
      </c>
      <c r="C39" s="46" t="s">
        <v>132</v>
      </c>
      <c r="D39" s="47" t="s">
        <v>40</v>
      </c>
      <c r="E39" s="48">
        <v>3</v>
      </c>
      <c r="F39" s="94"/>
      <c r="G39" s="94"/>
      <c r="H39" s="94"/>
      <c r="I39" s="94"/>
      <c r="J39" s="95" t="str">
        <f t="shared" si="0"/>
        <v/>
      </c>
      <c r="K39" s="95" t="str">
        <f t="shared" si="1"/>
        <v/>
      </c>
      <c r="L39" s="91"/>
    </row>
    <row r="40" spans="1:12" x14ac:dyDescent="0.2">
      <c r="A40" s="44">
        <v>36</v>
      </c>
      <c r="B40" s="48">
        <v>205800010</v>
      </c>
      <c r="C40" s="46" t="s">
        <v>133</v>
      </c>
      <c r="D40" s="47" t="s">
        <v>40</v>
      </c>
      <c r="E40" s="48">
        <v>4</v>
      </c>
      <c r="F40" s="94"/>
      <c r="G40" s="94"/>
      <c r="H40" s="94"/>
      <c r="I40" s="94"/>
      <c r="J40" s="95" t="str">
        <f t="shared" si="0"/>
        <v/>
      </c>
      <c r="K40" s="95" t="str">
        <f t="shared" si="1"/>
        <v/>
      </c>
      <c r="L40" s="91"/>
    </row>
    <row r="41" spans="1:12" x14ac:dyDescent="0.2">
      <c r="A41" s="44">
        <v>37</v>
      </c>
      <c r="B41" s="48">
        <v>205800015</v>
      </c>
      <c r="C41" s="46" t="s">
        <v>134</v>
      </c>
      <c r="D41" s="47" t="s">
        <v>40</v>
      </c>
      <c r="E41" s="48">
        <v>3</v>
      </c>
      <c r="F41" s="94"/>
      <c r="G41" s="94"/>
      <c r="H41" s="94"/>
      <c r="I41" s="94"/>
      <c r="J41" s="95" t="str">
        <f t="shared" si="0"/>
        <v/>
      </c>
      <c r="K41" s="95" t="str">
        <f t="shared" si="1"/>
        <v/>
      </c>
      <c r="L41" s="91"/>
    </row>
    <row r="42" spans="1:12" x14ac:dyDescent="0.2">
      <c r="A42" s="44">
        <v>38</v>
      </c>
      <c r="B42" s="48">
        <v>205800025</v>
      </c>
      <c r="C42" s="46" t="s">
        <v>135</v>
      </c>
      <c r="D42" s="47" t="s">
        <v>40</v>
      </c>
      <c r="E42" s="48">
        <v>3</v>
      </c>
      <c r="F42" s="94"/>
      <c r="G42" s="94"/>
      <c r="H42" s="94"/>
      <c r="I42" s="94"/>
      <c r="J42" s="95" t="str">
        <f t="shared" si="0"/>
        <v/>
      </c>
      <c r="K42" s="95" t="str">
        <f t="shared" si="1"/>
        <v/>
      </c>
      <c r="L42" s="91"/>
    </row>
    <row r="43" spans="1:12" x14ac:dyDescent="0.2">
      <c r="A43" s="44">
        <v>39</v>
      </c>
      <c r="B43" s="48">
        <v>205800270</v>
      </c>
      <c r="C43" s="46" t="s">
        <v>137</v>
      </c>
      <c r="D43" s="47" t="s">
        <v>40</v>
      </c>
      <c r="E43" s="48">
        <v>14</v>
      </c>
      <c r="F43" s="94"/>
      <c r="G43" s="94"/>
      <c r="H43" s="94"/>
      <c r="I43" s="94"/>
      <c r="J43" s="95" t="str">
        <f t="shared" si="0"/>
        <v/>
      </c>
      <c r="K43" s="95" t="str">
        <f t="shared" si="1"/>
        <v/>
      </c>
      <c r="L43" s="91"/>
    </row>
    <row r="44" spans="1:12" x14ac:dyDescent="0.2">
      <c r="A44" s="44">
        <v>40</v>
      </c>
      <c r="B44" s="48">
        <v>205800265</v>
      </c>
      <c r="C44" s="46" t="s">
        <v>138</v>
      </c>
      <c r="D44" s="47" t="s">
        <v>40</v>
      </c>
      <c r="E44" s="48">
        <v>2</v>
      </c>
      <c r="F44" s="94"/>
      <c r="G44" s="94"/>
      <c r="H44" s="94"/>
      <c r="I44" s="94"/>
      <c r="J44" s="95" t="str">
        <f t="shared" si="0"/>
        <v/>
      </c>
      <c r="K44" s="95" t="str">
        <f t="shared" si="1"/>
        <v/>
      </c>
      <c r="L44" s="91"/>
    </row>
    <row r="45" spans="1:12" x14ac:dyDescent="0.2">
      <c r="A45" s="44">
        <v>41</v>
      </c>
      <c r="B45" s="48">
        <v>205800268</v>
      </c>
      <c r="C45" s="46" t="s">
        <v>139</v>
      </c>
      <c r="D45" s="47" t="s">
        <v>40</v>
      </c>
      <c r="E45" s="48">
        <v>2</v>
      </c>
      <c r="F45" s="94"/>
      <c r="G45" s="94"/>
      <c r="H45" s="94"/>
      <c r="I45" s="94"/>
      <c r="J45" s="95" t="str">
        <f t="shared" si="0"/>
        <v/>
      </c>
      <c r="K45" s="95" t="str">
        <f t="shared" si="1"/>
        <v/>
      </c>
      <c r="L45" s="91"/>
    </row>
    <row r="46" spans="1:12" x14ac:dyDescent="0.2">
      <c r="A46" s="44">
        <v>42</v>
      </c>
      <c r="B46" s="48">
        <v>205800140</v>
      </c>
      <c r="C46" s="46" t="s">
        <v>140</v>
      </c>
      <c r="D46" s="47" t="s">
        <v>40</v>
      </c>
      <c r="E46" s="48">
        <v>8</v>
      </c>
      <c r="F46" s="94"/>
      <c r="G46" s="94"/>
      <c r="H46" s="94"/>
      <c r="I46" s="94"/>
      <c r="J46" s="95" t="str">
        <f t="shared" si="0"/>
        <v/>
      </c>
      <c r="K46" s="95" t="str">
        <f t="shared" si="1"/>
        <v/>
      </c>
      <c r="L46" s="91"/>
    </row>
    <row r="47" spans="1:12" x14ac:dyDescent="0.2">
      <c r="A47" s="44">
        <v>43</v>
      </c>
      <c r="B47" s="48">
        <v>205800240</v>
      </c>
      <c r="C47" s="46" t="s">
        <v>141</v>
      </c>
      <c r="D47" s="47" t="s">
        <v>40</v>
      </c>
      <c r="E47" s="48">
        <v>4</v>
      </c>
      <c r="F47" s="94"/>
      <c r="G47" s="94"/>
      <c r="H47" s="94"/>
      <c r="I47" s="94"/>
      <c r="J47" s="95" t="str">
        <f t="shared" si="0"/>
        <v/>
      </c>
      <c r="K47" s="95" t="str">
        <f t="shared" si="1"/>
        <v/>
      </c>
      <c r="L47" s="91"/>
    </row>
    <row r="48" spans="1:12" x14ac:dyDescent="0.2">
      <c r="A48" s="44">
        <v>44</v>
      </c>
      <c r="B48" s="48">
        <v>205800235</v>
      </c>
      <c r="C48" s="46" t="s">
        <v>142</v>
      </c>
      <c r="D48" s="47" t="s">
        <v>40</v>
      </c>
      <c r="E48" s="48">
        <v>9</v>
      </c>
      <c r="F48" s="94"/>
      <c r="G48" s="94"/>
      <c r="H48" s="94"/>
      <c r="I48" s="94"/>
      <c r="J48" s="95" t="str">
        <f t="shared" si="0"/>
        <v/>
      </c>
      <c r="K48" s="95" t="str">
        <f t="shared" si="1"/>
        <v/>
      </c>
      <c r="L48" s="91"/>
    </row>
    <row r="49" spans="1:12" x14ac:dyDescent="0.2">
      <c r="A49" s="44">
        <v>45</v>
      </c>
      <c r="B49" s="48">
        <v>205800210</v>
      </c>
      <c r="C49" s="46" t="s">
        <v>143</v>
      </c>
      <c r="D49" s="47" t="s">
        <v>40</v>
      </c>
      <c r="E49" s="48">
        <v>7</v>
      </c>
      <c r="F49" s="94"/>
      <c r="G49" s="94"/>
      <c r="H49" s="94"/>
      <c r="I49" s="94"/>
      <c r="J49" s="95" t="str">
        <f t="shared" si="0"/>
        <v/>
      </c>
      <c r="K49" s="95" t="str">
        <f t="shared" si="1"/>
        <v/>
      </c>
      <c r="L49" s="91"/>
    </row>
    <row r="50" spans="1:12" x14ac:dyDescent="0.2">
      <c r="A50" s="44">
        <v>46</v>
      </c>
      <c r="B50" s="48">
        <v>205800215</v>
      </c>
      <c r="C50" s="46" t="s">
        <v>144</v>
      </c>
      <c r="D50" s="47" t="s">
        <v>40</v>
      </c>
      <c r="E50" s="48">
        <v>8</v>
      </c>
      <c r="F50" s="94"/>
      <c r="G50" s="94"/>
      <c r="H50" s="94"/>
      <c r="I50" s="94"/>
      <c r="J50" s="95" t="str">
        <f t="shared" si="0"/>
        <v/>
      </c>
      <c r="K50" s="95" t="str">
        <f t="shared" si="1"/>
        <v/>
      </c>
      <c r="L50" s="91"/>
    </row>
    <row r="51" spans="1:12" x14ac:dyDescent="0.2">
      <c r="A51" s="44">
        <v>47</v>
      </c>
      <c r="B51" s="48">
        <v>205800275</v>
      </c>
      <c r="C51" s="74" t="s">
        <v>164</v>
      </c>
      <c r="D51" s="47" t="s">
        <v>40</v>
      </c>
      <c r="E51" s="48">
        <v>150</v>
      </c>
      <c r="F51" s="94"/>
      <c r="G51" s="94"/>
      <c r="H51" s="94"/>
      <c r="I51" s="94"/>
      <c r="J51" s="95" t="str">
        <f t="shared" si="0"/>
        <v/>
      </c>
      <c r="K51" s="95" t="str">
        <f t="shared" si="1"/>
        <v/>
      </c>
      <c r="L51" s="91"/>
    </row>
    <row r="52" spans="1:12" x14ac:dyDescent="0.2">
      <c r="A52" s="44">
        <v>48</v>
      </c>
      <c r="B52" s="48">
        <v>205800280</v>
      </c>
      <c r="C52" s="74" t="s">
        <v>165</v>
      </c>
      <c r="D52" s="47" t="s">
        <v>40</v>
      </c>
      <c r="E52" s="48">
        <v>120</v>
      </c>
      <c r="F52" s="94"/>
      <c r="G52" s="94"/>
      <c r="H52" s="94"/>
      <c r="I52" s="94"/>
      <c r="J52" s="95" t="str">
        <f t="shared" si="0"/>
        <v/>
      </c>
      <c r="K52" s="95" t="str">
        <f t="shared" si="1"/>
        <v/>
      </c>
      <c r="L52" s="91"/>
    </row>
    <row r="53" spans="1:12" x14ac:dyDescent="0.2">
      <c r="A53" s="44">
        <v>49</v>
      </c>
      <c r="B53" s="48">
        <v>205800285</v>
      </c>
      <c r="C53" s="74" t="s">
        <v>166</v>
      </c>
      <c r="D53" s="47" t="s">
        <v>40</v>
      </c>
      <c r="E53" s="48">
        <v>70</v>
      </c>
      <c r="F53" s="94"/>
      <c r="G53" s="94"/>
      <c r="H53" s="94"/>
      <c r="I53" s="94"/>
      <c r="J53" s="95" t="str">
        <f t="shared" si="0"/>
        <v/>
      </c>
      <c r="K53" s="95" t="str">
        <f t="shared" si="1"/>
        <v/>
      </c>
      <c r="L53" s="91"/>
    </row>
    <row r="54" spans="1:12" x14ac:dyDescent="0.2">
      <c r="A54" s="44">
        <v>50</v>
      </c>
      <c r="B54" s="48">
        <v>205800290</v>
      </c>
      <c r="C54" s="46" t="s">
        <v>145</v>
      </c>
      <c r="D54" s="47" t="s">
        <v>40</v>
      </c>
      <c r="E54" s="48">
        <v>605</v>
      </c>
      <c r="F54" s="94"/>
      <c r="G54" s="94"/>
      <c r="H54" s="94"/>
      <c r="I54" s="94"/>
      <c r="J54" s="95" t="str">
        <f t="shared" si="0"/>
        <v/>
      </c>
      <c r="K54" s="95" t="str">
        <f t="shared" si="1"/>
        <v/>
      </c>
      <c r="L54" s="91"/>
    </row>
    <row r="55" spans="1:12" x14ac:dyDescent="0.2">
      <c r="A55" s="44">
        <v>51</v>
      </c>
      <c r="B55" s="48">
        <v>205800291</v>
      </c>
      <c r="C55" s="46" t="s">
        <v>146</v>
      </c>
      <c r="D55" s="47" t="s">
        <v>40</v>
      </c>
      <c r="E55" s="48">
        <v>415</v>
      </c>
      <c r="F55" s="94"/>
      <c r="G55" s="94"/>
      <c r="H55" s="94"/>
      <c r="I55" s="94"/>
      <c r="J55" s="95" t="str">
        <f t="shared" si="0"/>
        <v/>
      </c>
      <c r="K55" s="95" t="str">
        <f t="shared" si="1"/>
        <v/>
      </c>
      <c r="L55" s="91"/>
    </row>
    <row r="56" spans="1:12" x14ac:dyDescent="0.2">
      <c r="A56" s="44">
        <v>52</v>
      </c>
      <c r="B56" s="48">
        <v>205800292</v>
      </c>
      <c r="C56" s="46" t="s">
        <v>147</v>
      </c>
      <c r="D56" s="47" t="s">
        <v>40</v>
      </c>
      <c r="E56" s="48">
        <v>490</v>
      </c>
      <c r="F56" s="94"/>
      <c r="G56" s="94"/>
      <c r="H56" s="94"/>
      <c r="I56" s="94"/>
      <c r="J56" s="95" t="str">
        <f t="shared" si="0"/>
        <v/>
      </c>
      <c r="K56" s="95" t="str">
        <f t="shared" si="1"/>
        <v/>
      </c>
      <c r="L56" s="91"/>
    </row>
    <row r="57" spans="1:12" x14ac:dyDescent="0.2">
      <c r="A57" s="44">
        <v>53</v>
      </c>
      <c r="B57" s="48">
        <v>205800293</v>
      </c>
      <c r="C57" s="46" t="s">
        <v>148</v>
      </c>
      <c r="D57" s="47" t="s">
        <v>40</v>
      </c>
      <c r="E57" s="48">
        <f>78*5</f>
        <v>390</v>
      </c>
      <c r="F57" s="94"/>
      <c r="G57" s="94"/>
      <c r="H57" s="94"/>
      <c r="I57" s="94"/>
      <c r="J57" s="95" t="str">
        <f t="shared" si="0"/>
        <v/>
      </c>
      <c r="K57" s="95" t="str">
        <f t="shared" si="1"/>
        <v/>
      </c>
      <c r="L57" s="91"/>
    </row>
    <row r="58" spans="1:12" x14ac:dyDescent="0.2">
      <c r="A58" s="44">
        <v>54</v>
      </c>
      <c r="B58" s="48">
        <v>205800300</v>
      </c>
      <c r="C58" s="46" t="s">
        <v>149</v>
      </c>
      <c r="D58" s="47" t="s">
        <v>40</v>
      </c>
      <c r="E58" s="48">
        <v>14</v>
      </c>
      <c r="F58" s="94"/>
      <c r="G58" s="94"/>
      <c r="H58" s="94"/>
      <c r="I58" s="94"/>
      <c r="J58" s="95" t="str">
        <f t="shared" si="0"/>
        <v/>
      </c>
      <c r="K58" s="95" t="str">
        <f t="shared" si="1"/>
        <v/>
      </c>
      <c r="L58" s="91"/>
    </row>
    <row r="59" spans="1:12" x14ac:dyDescent="0.2">
      <c r="A59" s="44">
        <v>55</v>
      </c>
      <c r="B59" s="48">
        <v>205800305</v>
      </c>
      <c r="C59" s="46" t="s">
        <v>150</v>
      </c>
      <c r="D59" s="47" t="s">
        <v>40</v>
      </c>
      <c r="E59" s="48">
        <v>11</v>
      </c>
      <c r="F59" s="94"/>
      <c r="G59" s="94"/>
      <c r="H59" s="94"/>
      <c r="I59" s="94"/>
      <c r="J59" s="95" t="str">
        <f t="shared" si="0"/>
        <v/>
      </c>
      <c r="K59" s="95" t="str">
        <f t="shared" si="1"/>
        <v/>
      </c>
      <c r="L59" s="91"/>
    </row>
    <row r="60" spans="1:12" x14ac:dyDescent="0.2">
      <c r="A60" s="44">
        <v>56</v>
      </c>
      <c r="B60" s="48">
        <v>205800175</v>
      </c>
      <c r="C60" s="46" t="s">
        <v>153</v>
      </c>
      <c r="D60" s="47" t="s">
        <v>40</v>
      </c>
      <c r="E60" s="48">
        <v>3</v>
      </c>
      <c r="F60" s="94"/>
      <c r="G60" s="94"/>
      <c r="H60" s="94"/>
      <c r="I60" s="94"/>
      <c r="J60" s="95" t="str">
        <f t="shared" si="0"/>
        <v/>
      </c>
      <c r="K60" s="95" t="str">
        <f t="shared" si="1"/>
        <v/>
      </c>
      <c r="L60" s="91"/>
    </row>
    <row r="61" spans="1:12" x14ac:dyDescent="0.2">
      <c r="A61" s="44">
        <v>57</v>
      </c>
      <c r="B61" s="48">
        <v>205800225</v>
      </c>
      <c r="C61" s="46" t="s">
        <v>167</v>
      </c>
      <c r="D61" s="47" t="s">
        <v>40</v>
      </c>
      <c r="E61" s="48">
        <v>5</v>
      </c>
      <c r="F61" s="94"/>
      <c r="G61" s="94"/>
      <c r="H61" s="94"/>
      <c r="I61" s="94"/>
      <c r="J61" s="95" t="str">
        <f t="shared" si="0"/>
        <v/>
      </c>
      <c r="K61" s="95" t="str">
        <f t="shared" si="1"/>
        <v/>
      </c>
      <c r="L61" s="91"/>
    </row>
    <row r="62" spans="1:12" x14ac:dyDescent="0.2">
      <c r="A62" s="44">
        <v>58</v>
      </c>
      <c r="B62" s="48">
        <v>205160060</v>
      </c>
      <c r="C62" s="46" t="s">
        <v>151</v>
      </c>
      <c r="D62" s="47" t="s">
        <v>40</v>
      </c>
      <c r="E62" s="48">
        <v>5</v>
      </c>
      <c r="F62" s="94"/>
      <c r="G62" s="94"/>
      <c r="H62" s="94"/>
      <c r="I62" s="94"/>
      <c r="J62" s="95" t="str">
        <f t="shared" si="0"/>
        <v/>
      </c>
      <c r="K62" s="95" t="str">
        <f t="shared" si="1"/>
        <v/>
      </c>
      <c r="L62" s="91"/>
    </row>
    <row r="63" spans="1:12" x14ac:dyDescent="0.2">
      <c r="A63" s="44">
        <v>59</v>
      </c>
      <c r="B63" s="48">
        <v>205800125</v>
      </c>
      <c r="C63" s="46" t="s">
        <v>154</v>
      </c>
      <c r="D63" s="47" t="s">
        <v>40</v>
      </c>
      <c r="E63" s="48">
        <v>3</v>
      </c>
      <c r="F63" s="94"/>
      <c r="G63" s="94"/>
      <c r="H63" s="94"/>
      <c r="I63" s="94"/>
      <c r="J63" s="95" t="str">
        <f t="shared" si="0"/>
        <v/>
      </c>
      <c r="K63" s="95" t="str">
        <f t="shared" si="1"/>
        <v/>
      </c>
      <c r="L63" s="91"/>
    </row>
    <row r="64" spans="1:12" x14ac:dyDescent="0.2">
      <c r="A64" s="44">
        <v>60</v>
      </c>
      <c r="B64" s="48">
        <v>205160070</v>
      </c>
      <c r="C64" s="46" t="s">
        <v>152</v>
      </c>
      <c r="D64" s="47" t="s">
        <v>40</v>
      </c>
      <c r="E64" s="48">
        <v>10</v>
      </c>
      <c r="F64" s="94"/>
      <c r="G64" s="94"/>
      <c r="H64" s="94"/>
      <c r="I64" s="94"/>
      <c r="J64" s="95" t="str">
        <f t="shared" si="0"/>
        <v/>
      </c>
      <c r="K64" s="95" t="str">
        <f t="shared" si="1"/>
        <v/>
      </c>
      <c r="L64" s="91"/>
    </row>
    <row r="65" spans="1:12" x14ac:dyDescent="0.2">
      <c r="A65" s="44">
        <v>61</v>
      </c>
      <c r="B65" s="48">
        <v>205800160</v>
      </c>
      <c r="C65" s="46" t="s">
        <v>168</v>
      </c>
      <c r="D65" s="47" t="s">
        <v>40</v>
      </c>
      <c r="E65" s="48">
        <v>5</v>
      </c>
      <c r="F65" s="94"/>
      <c r="G65" s="94"/>
      <c r="H65" s="94"/>
      <c r="I65" s="94"/>
      <c r="J65" s="95" t="str">
        <f t="shared" si="0"/>
        <v/>
      </c>
      <c r="K65" s="95" t="str">
        <f t="shared" si="1"/>
        <v/>
      </c>
      <c r="L65" s="91"/>
    </row>
    <row r="66" spans="1:12" s="4" customFormat="1" ht="25.5" x14ac:dyDescent="0.2">
      <c r="A66" s="44">
        <v>62</v>
      </c>
      <c r="B66" s="48">
        <v>205800145</v>
      </c>
      <c r="C66" s="46" t="s">
        <v>155</v>
      </c>
      <c r="D66" s="47" t="s">
        <v>40</v>
      </c>
      <c r="E66" s="48">
        <v>3</v>
      </c>
      <c r="F66" s="94"/>
      <c r="G66" s="94"/>
      <c r="H66" s="94"/>
      <c r="I66" s="94"/>
      <c r="J66" s="95" t="str">
        <f t="shared" si="0"/>
        <v/>
      </c>
      <c r="K66" s="95" t="str">
        <f t="shared" si="1"/>
        <v/>
      </c>
      <c r="L66" s="91"/>
    </row>
    <row r="67" spans="1:12" s="4" customFormat="1" x14ac:dyDescent="0.2">
      <c r="A67" s="44">
        <v>63</v>
      </c>
      <c r="B67" s="48">
        <v>205800500</v>
      </c>
      <c r="C67" s="46" t="s">
        <v>156</v>
      </c>
      <c r="D67" s="47" t="s">
        <v>40</v>
      </c>
      <c r="E67" s="49">
        <v>44</v>
      </c>
      <c r="F67" s="94"/>
      <c r="G67" s="94"/>
      <c r="H67" s="94"/>
      <c r="I67" s="94"/>
      <c r="J67" s="95" t="str">
        <f t="shared" si="0"/>
        <v/>
      </c>
      <c r="K67" s="95" t="str">
        <f t="shared" si="1"/>
        <v/>
      </c>
      <c r="L67" s="91"/>
    </row>
    <row r="68" spans="1:12" s="4" customFormat="1" x14ac:dyDescent="0.2">
      <c r="A68" s="44">
        <v>64</v>
      </c>
      <c r="B68" s="48">
        <v>205800505</v>
      </c>
      <c r="C68" s="46" t="s">
        <v>157</v>
      </c>
      <c r="D68" s="47" t="s">
        <v>40</v>
      </c>
      <c r="E68" s="49">
        <v>100</v>
      </c>
      <c r="F68" s="94"/>
      <c r="G68" s="94"/>
      <c r="H68" s="94"/>
      <c r="I68" s="94"/>
      <c r="J68" s="95" t="str">
        <f t="shared" si="0"/>
        <v/>
      </c>
      <c r="K68" s="95" t="str">
        <f t="shared" si="1"/>
        <v/>
      </c>
      <c r="L68" s="91"/>
    </row>
    <row r="69" spans="1:12" s="4" customFormat="1" x14ac:dyDescent="0.2">
      <c r="A69" s="44">
        <v>65</v>
      </c>
      <c r="B69" s="48">
        <v>205800510</v>
      </c>
      <c r="C69" s="46" t="s">
        <v>158</v>
      </c>
      <c r="D69" s="47" t="s">
        <v>40</v>
      </c>
      <c r="E69" s="49">
        <v>15</v>
      </c>
      <c r="F69" s="94"/>
      <c r="G69" s="94"/>
      <c r="H69" s="94"/>
      <c r="I69" s="94"/>
      <c r="J69" s="95" t="str">
        <f t="shared" si="0"/>
        <v/>
      </c>
      <c r="K69" s="95" t="str">
        <f t="shared" si="1"/>
        <v/>
      </c>
      <c r="L69" s="91"/>
    </row>
    <row r="70" spans="1:12" s="4" customFormat="1" x14ac:dyDescent="0.2">
      <c r="A70" s="44">
        <v>66</v>
      </c>
      <c r="B70" s="48">
        <v>205800515</v>
      </c>
      <c r="C70" s="46" t="s">
        <v>159</v>
      </c>
      <c r="D70" s="47" t="s">
        <v>40</v>
      </c>
      <c r="E70" s="49">
        <v>71</v>
      </c>
      <c r="F70" s="94"/>
      <c r="G70" s="94"/>
      <c r="H70" s="94"/>
      <c r="I70" s="94"/>
      <c r="J70" s="95" t="str">
        <f t="shared" ref="J70:J74" si="2">IFERROR(G70/I70,"")</f>
        <v/>
      </c>
      <c r="K70" s="95" t="str">
        <f t="shared" ref="K70:K74" si="3">IFERROR(E70*J70,"")</f>
        <v/>
      </c>
      <c r="L70" s="91"/>
    </row>
    <row r="71" spans="1:12" s="4" customFormat="1" x14ac:dyDescent="0.2">
      <c r="A71" s="44">
        <v>67</v>
      </c>
      <c r="B71" s="48">
        <v>205800525</v>
      </c>
      <c r="C71" s="46" t="s">
        <v>160</v>
      </c>
      <c r="D71" s="47" t="s">
        <v>40</v>
      </c>
      <c r="E71" s="49">
        <v>7</v>
      </c>
      <c r="F71" s="94"/>
      <c r="G71" s="94"/>
      <c r="H71" s="94"/>
      <c r="I71" s="94"/>
      <c r="J71" s="95" t="str">
        <f t="shared" si="2"/>
        <v/>
      </c>
      <c r="K71" s="95" t="str">
        <f t="shared" si="3"/>
        <v/>
      </c>
      <c r="L71" s="91"/>
    </row>
    <row r="72" spans="1:12" s="4" customFormat="1" x14ac:dyDescent="0.2">
      <c r="A72" s="44">
        <v>68</v>
      </c>
      <c r="B72" s="48">
        <v>205800530</v>
      </c>
      <c r="C72" s="46" t="s">
        <v>161</v>
      </c>
      <c r="D72" s="47" t="s">
        <v>40</v>
      </c>
      <c r="E72" s="49">
        <v>164</v>
      </c>
      <c r="F72" s="94"/>
      <c r="G72" s="94"/>
      <c r="H72" s="94"/>
      <c r="I72" s="94"/>
      <c r="J72" s="95" t="str">
        <f t="shared" si="2"/>
        <v/>
      </c>
      <c r="K72" s="95" t="str">
        <f t="shared" si="3"/>
        <v/>
      </c>
      <c r="L72" s="91"/>
    </row>
    <row r="73" spans="1:12" s="4" customFormat="1" x14ac:dyDescent="0.2">
      <c r="A73" s="44">
        <v>69</v>
      </c>
      <c r="B73" s="48">
        <v>205800555</v>
      </c>
      <c r="C73" s="46" t="s">
        <v>162</v>
      </c>
      <c r="D73" s="47" t="s">
        <v>40</v>
      </c>
      <c r="E73" s="49">
        <v>119</v>
      </c>
      <c r="F73" s="94"/>
      <c r="G73" s="94"/>
      <c r="H73" s="94"/>
      <c r="I73" s="94"/>
      <c r="J73" s="95" t="str">
        <f t="shared" si="2"/>
        <v/>
      </c>
      <c r="K73" s="95" t="str">
        <f t="shared" si="3"/>
        <v/>
      </c>
      <c r="L73" s="91"/>
    </row>
    <row r="74" spans="1:12" x14ac:dyDescent="0.2">
      <c r="A74" s="44">
        <v>70</v>
      </c>
      <c r="B74" s="48">
        <v>205800565</v>
      </c>
      <c r="C74" s="46" t="s">
        <v>163</v>
      </c>
      <c r="D74" s="47" t="s">
        <v>40</v>
      </c>
      <c r="E74" s="49">
        <v>277</v>
      </c>
      <c r="F74" s="94"/>
      <c r="G74" s="94"/>
      <c r="H74" s="94"/>
      <c r="I74" s="94"/>
      <c r="J74" s="95" t="str">
        <f t="shared" si="2"/>
        <v/>
      </c>
      <c r="K74" s="95" t="str">
        <f t="shared" si="3"/>
        <v/>
      </c>
      <c r="L74" s="91"/>
    </row>
    <row r="75" spans="1:12" ht="31.5" customHeight="1" x14ac:dyDescent="0.2">
      <c r="E75" s="154" t="s">
        <v>209</v>
      </c>
      <c r="F75" s="154"/>
      <c r="G75" s="154"/>
      <c r="H75" s="154"/>
      <c r="I75" s="118"/>
      <c r="J75" s="118"/>
      <c r="K75" s="96">
        <f>+SUM(K5:K74)</f>
        <v>0</v>
      </c>
    </row>
  </sheetData>
  <mergeCells count="5">
    <mergeCell ref="A1:L1"/>
    <mergeCell ref="A2:L2"/>
    <mergeCell ref="A4:E4"/>
    <mergeCell ref="E75:H75"/>
    <mergeCell ref="J4:K4"/>
  </mergeCells>
  <phoneticPr fontId="2" type="noConversion"/>
  <conditionalFormatting sqref="A3:A4">
    <cfRule type="duplicateValues" dxfId="11" priority="3"/>
  </conditionalFormatting>
  <conditionalFormatting sqref="E3">
    <cfRule type="duplicateValues" dxfId="10" priority="4"/>
  </conditionalFormatting>
  <conditionalFormatting sqref="F4:I4 F3:H3">
    <cfRule type="duplicateValues" dxfId="9" priority="5"/>
  </conditionalFormatting>
  <conditionalFormatting sqref="B3:D3">
    <cfRule type="duplicateValues" dxfId="8" priority="6"/>
  </conditionalFormatting>
  <conditionalFormatting sqref="I3">
    <cfRule type="duplicateValues" dxfId="7" priority="2"/>
  </conditionalFormatting>
  <conditionalFormatting sqref="J3">
    <cfRule type="duplicateValues" dxfId="6" priority="1"/>
  </conditionalFormatting>
  <pageMargins left="0.25" right="0.25" top="0.75" bottom="0.75" header="0.3" footer="0.3"/>
  <pageSetup paperSize="9" orientation="landscape" r:id="rId1"/>
  <headerFooter alignWithMargins="0">
    <oddFooter>&amp;L&amp;P/&amp;N</oddFooter>
  </headerFooter>
  <rowBreaks count="1" manualBreakCount="1">
    <brk id="22"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
  <sheetViews>
    <sheetView zoomScaleNormal="100" zoomScaleSheetLayoutView="85" workbookViewId="0">
      <selection activeCell="O7" sqref="O7"/>
    </sheetView>
  </sheetViews>
  <sheetFormatPr baseColWidth="10" defaultRowHeight="12.75" x14ac:dyDescent="0.2"/>
  <cols>
    <col min="1" max="1" width="5.5703125" style="4" customWidth="1"/>
    <col min="2" max="2" width="16.5703125" style="4" customWidth="1"/>
    <col min="3" max="3" width="50.7109375" style="4" bestFit="1" customWidth="1"/>
    <col min="4" max="4" width="14.42578125" style="4" customWidth="1"/>
    <col min="5" max="5" width="14" style="18" hidden="1" customWidth="1"/>
    <col min="6" max="6" width="11.42578125" style="4"/>
    <col min="7" max="7" width="11.42578125" style="4" customWidth="1"/>
    <col min="8" max="12" width="15.42578125" style="4" customWidth="1"/>
    <col min="13" max="13" width="11.42578125" style="106"/>
    <col min="14" max="16384" width="11.42578125" style="4"/>
  </cols>
  <sheetData>
    <row r="1" spans="1:14" ht="22.5" x14ac:dyDescent="0.2">
      <c r="A1" s="122" t="s">
        <v>97</v>
      </c>
      <c r="B1" s="122"/>
      <c r="C1" s="122"/>
      <c r="D1" s="122"/>
      <c r="E1" s="122"/>
      <c r="F1" s="122"/>
      <c r="G1" s="122"/>
      <c r="H1" s="122"/>
      <c r="I1" s="122"/>
      <c r="J1" s="122"/>
      <c r="K1" s="122"/>
      <c r="L1" s="122"/>
      <c r="M1" s="122"/>
      <c r="N1" s="122"/>
    </row>
    <row r="2" spans="1:14" s="51" customFormat="1" ht="197.25" customHeight="1" x14ac:dyDescent="0.2">
      <c r="A2" s="157" t="s">
        <v>248</v>
      </c>
      <c r="B2" s="158"/>
      <c r="C2" s="158"/>
      <c r="D2" s="158"/>
      <c r="E2" s="158"/>
      <c r="F2" s="158"/>
      <c r="G2" s="158"/>
      <c r="H2" s="158"/>
      <c r="I2" s="158"/>
      <c r="J2" s="158"/>
      <c r="K2" s="158"/>
      <c r="L2" s="158"/>
      <c r="M2" s="158"/>
      <c r="N2" s="158"/>
    </row>
    <row r="3" spans="1:14" s="51" customFormat="1" hidden="1" x14ac:dyDescent="0.2">
      <c r="A3" s="77"/>
      <c r="B3" s="78"/>
      <c r="C3" s="78"/>
      <c r="D3" s="78"/>
      <c r="E3" s="78"/>
      <c r="F3" s="78"/>
      <c r="G3" s="78"/>
      <c r="H3" s="78"/>
      <c r="I3" s="78"/>
      <c r="J3" s="103">
        <v>100</v>
      </c>
      <c r="M3" s="105"/>
    </row>
    <row r="4" spans="1:14" s="6" customFormat="1" ht="76.5" customHeight="1" x14ac:dyDescent="0.2">
      <c r="A4" s="22" t="s">
        <v>12</v>
      </c>
      <c r="B4" s="22" t="s">
        <v>34</v>
      </c>
      <c r="C4" s="22" t="s">
        <v>0</v>
      </c>
      <c r="D4" s="22" t="s">
        <v>227</v>
      </c>
      <c r="E4" s="57" t="s">
        <v>224</v>
      </c>
      <c r="F4" s="22" t="s">
        <v>228</v>
      </c>
      <c r="G4" s="67" t="s">
        <v>225</v>
      </c>
      <c r="H4" s="70" t="s">
        <v>13</v>
      </c>
      <c r="I4" s="70" t="s">
        <v>219</v>
      </c>
      <c r="J4" s="70" t="s">
        <v>229</v>
      </c>
      <c r="K4" s="70" t="s">
        <v>242</v>
      </c>
      <c r="L4" s="70" t="s">
        <v>247</v>
      </c>
      <c r="M4" s="104" t="s">
        <v>14</v>
      </c>
      <c r="N4" s="72" t="s">
        <v>15</v>
      </c>
    </row>
    <row r="5" spans="1:14" s="6" customFormat="1" ht="39.75" customHeight="1" x14ac:dyDescent="0.2">
      <c r="A5" s="151" t="s">
        <v>232</v>
      </c>
      <c r="B5" s="152"/>
      <c r="C5" s="152"/>
      <c r="D5" s="152"/>
      <c r="E5" s="152"/>
      <c r="F5" s="152"/>
      <c r="G5" s="153"/>
      <c r="H5" s="107" t="s">
        <v>230</v>
      </c>
      <c r="I5" s="107" t="s">
        <v>231</v>
      </c>
      <c r="J5" s="107">
        <v>200</v>
      </c>
      <c r="K5" s="109">
        <v>12.5</v>
      </c>
      <c r="L5" s="155" t="s">
        <v>245</v>
      </c>
      <c r="M5" s="156"/>
      <c r="N5" s="108"/>
    </row>
    <row r="6" spans="1:14" ht="20.25" customHeight="1" x14ac:dyDescent="0.2">
      <c r="A6" s="44">
        <v>1</v>
      </c>
      <c r="B6" s="48">
        <v>205800250</v>
      </c>
      <c r="C6" s="45" t="s">
        <v>169</v>
      </c>
      <c r="D6" s="50" t="s">
        <v>226</v>
      </c>
      <c r="E6" s="65">
        <v>100</v>
      </c>
      <c r="F6" s="49">
        <v>80</v>
      </c>
      <c r="G6" s="49">
        <f>IFERROR(E6*F6,"")</f>
        <v>8000</v>
      </c>
      <c r="H6" s="94"/>
      <c r="I6" s="94"/>
      <c r="J6" s="94"/>
      <c r="K6" s="93"/>
      <c r="L6" s="90" t="str">
        <f>IFERROR(K6/J6*E6,"")</f>
        <v/>
      </c>
      <c r="M6" s="90" t="str">
        <f>IFERROR(G6/E6*L6,"")</f>
        <v/>
      </c>
      <c r="N6" s="91"/>
    </row>
    <row r="7" spans="1:14" ht="19.5" customHeight="1" x14ac:dyDescent="0.2">
      <c r="A7" s="44">
        <v>2</v>
      </c>
      <c r="B7" s="48">
        <v>205800400</v>
      </c>
      <c r="C7" s="45" t="s">
        <v>170</v>
      </c>
      <c r="D7" s="50" t="s">
        <v>226</v>
      </c>
      <c r="E7" s="65">
        <v>100</v>
      </c>
      <c r="F7" s="49">
        <v>111</v>
      </c>
      <c r="G7" s="49">
        <f t="shared" ref="G7:G32" si="0">IFERROR(E7*F7,"")</f>
        <v>11100</v>
      </c>
      <c r="H7" s="94"/>
      <c r="I7" s="94"/>
      <c r="J7" s="94"/>
      <c r="K7" s="93"/>
      <c r="L7" s="90" t="str">
        <f t="shared" ref="L7:L32" si="1">IFERROR(K7/J7*E7,"")</f>
        <v/>
      </c>
      <c r="M7" s="90" t="str">
        <f t="shared" ref="M7:M32" si="2">IFERROR(G7/E7*L7,"")</f>
        <v/>
      </c>
      <c r="N7" s="91"/>
    </row>
    <row r="8" spans="1:14" ht="19.5" customHeight="1" x14ac:dyDescent="0.2">
      <c r="A8" s="44">
        <v>3</v>
      </c>
      <c r="B8" s="48">
        <v>205800401</v>
      </c>
      <c r="C8" s="45" t="s">
        <v>171</v>
      </c>
      <c r="D8" s="50" t="s">
        <v>226</v>
      </c>
      <c r="E8" s="65">
        <v>100</v>
      </c>
      <c r="F8" s="49">
        <v>210</v>
      </c>
      <c r="G8" s="49">
        <f t="shared" si="0"/>
        <v>21000</v>
      </c>
      <c r="H8" s="94"/>
      <c r="I8" s="94"/>
      <c r="J8" s="94"/>
      <c r="K8" s="93"/>
      <c r="L8" s="90" t="str">
        <f t="shared" si="1"/>
        <v/>
      </c>
      <c r="M8" s="90" t="str">
        <f t="shared" si="2"/>
        <v/>
      </c>
      <c r="N8" s="91"/>
    </row>
    <row r="9" spans="1:14" ht="19.5" customHeight="1" x14ac:dyDescent="0.2">
      <c r="A9" s="44">
        <v>4</v>
      </c>
      <c r="B9" s="48">
        <v>205800402</v>
      </c>
      <c r="C9" s="45" t="s">
        <v>172</v>
      </c>
      <c r="D9" s="50" t="s">
        <v>226</v>
      </c>
      <c r="E9" s="65">
        <v>100</v>
      </c>
      <c r="F9" s="49">
        <v>80</v>
      </c>
      <c r="G9" s="49">
        <f t="shared" si="0"/>
        <v>8000</v>
      </c>
      <c r="H9" s="94"/>
      <c r="I9" s="94"/>
      <c r="J9" s="94"/>
      <c r="K9" s="93"/>
      <c r="L9" s="90" t="str">
        <f t="shared" si="1"/>
        <v/>
      </c>
      <c r="M9" s="90" t="str">
        <f t="shared" si="2"/>
        <v/>
      </c>
      <c r="N9" s="91"/>
    </row>
    <row r="10" spans="1:14" ht="26.25" customHeight="1" x14ac:dyDescent="0.2">
      <c r="A10" s="44">
        <v>5</v>
      </c>
      <c r="B10" s="48">
        <v>205800403</v>
      </c>
      <c r="C10" s="45" t="s">
        <v>174</v>
      </c>
      <c r="D10" s="50" t="s">
        <v>226</v>
      </c>
      <c r="E10" s="65">
        <v>100</v>
      </c>
      <c r="F10" s="49">
        <v>90</v>
      </c>
      <c r="G10" s="49">
        <f t="shared" si="0"/>
        <v>9000</v>
      </c>
      <c r="H10" s="94"/>
      <c r="I10" s="94"/>
      <c r="J10" s="94"/>
      <c r="K10" s="93"/>
      <c r="L10" s="90" t="str">
        <f t="shared" si="1"/>
        <v/>
      </c>
      <c r="M10" s="90" t="str">
        <f t="shared" si="2"/>
        <v/>
      </c>
      <c r="N10" s="91"/>
    </row>
    <row r="11" spans="1:14" ht="19.5" customHeight="1" x14ac:dyDescent="0.2">
      <c r="A11" s="44">
        <v>6</v>
      </c>
      <c r="B11" s="48">
        <v>205800405</v>
      </c>
      <c r="C11" s="45" t="s">
        <v>173</v>
      </c>
      <c r="D11" s="50" t="s">
        <v>226</v>
      </c>
      <c r="E11" s="65">
        <v>100</v>
      </c>
      <c r="F11" s="49">
        <v>120</v>
      </c>
      <c r="G11" s="49">
        <f t="shared" si="0"/>
        <v>12000</v>
      </c>
      <c r="H11" s="94"/>
      <c r="I11" s="94"/>
      <c r="J11" s="94"/>
      <c r="K11" s="93"/>
      <c r="L11" s="90" t="str">
        <f t="shared" si="1"/>
        <v/>
      </c>
      <c r="M11" s="90" t="str">
        <f t="shared" si="2"/>
        <v/>
      </c>
      <c r="N11" s="91"/>
    </row>
    <row r="12" spans="1:14" ht="25.5" x14ac:dyDescent="0.2">
      <c r="A12" s="44">
        <v>7</v>
      </c>
      <c r="B12" s="48">
        <v>205800407</v>
      </c>
      <c r="C12" s="46" t="s">
        <v>234</v>
      </c>
      <c r="D12" s="50" t="s">
        <v>226</v>
      </c>
      <c r="E12" s="65">
        <v>100</v>
      </c>
      <c r="F12" s="49">
        <v>50</v>
      </c>
      <c r="G12" s="49">
        <f t="shared" si="0"/>
        <v>5000</v>
      </c>
      <c r="H12" s="94"/>
      <c r="I12" s="94"/>
      <c r="J12" s="94"/>
      <c r="K12" s="93"/>
      <c r="L12" s="90" t="str">
        <f t="shared" si="1"/>
        <v/>
      </c>
      <c r="M12" s="90" t="str">
        <f t="shared" si="2"/>
        <v/>
      </c>
      <c r="N12" s="91"/>
    </row>
    <row r="13" spans="1:14" ht="25.5" x14ac:dyDescent="0.2">
      <c r="A13" s="44">
        <v>8</v>
      </c>
      <c r="B13" s="48">
        <v>205800595</v>
      </c>
      <c r="C13" s="46" t="s">
        <v>175</v>
      </c>
      <c r="D13" s="50" t="s">
        <v>195</v>
      </c>
      <c r="E13" s="65">
        <v>1</v>
      </c>
      <c r="F13" s="49">
        <v>30</v>
      </c>
      <c r="G13" s="49">
        <f t="shared" si="0"/>
        <v>30</v>
      </c>
      <c r="H13" s="94"/>
      <c r="I13" s="94"/>
      <c r="J13" s="94"/>
      <c r="K13" s="93"/>
      <c r="L13" s="90" t="str">
        <f t="shared" si="1"/>
        <v/>
      </c>
      <c r="M13" s="90" t="str">
        <f t="shared" si="2"/>
        <v/>
      </c>
      <c r="N13" s="91"/>
    </row>
    <row r="14" spans="1:14" x14ac:dyDescent="0.2">
      <c r="A14" s="44">
        <v>9</v>
      </c>
      <c r="B14" s="48">
        <v>205110032</v>
      </c>
      <c r="C14" s="45" t="s">
        <v>176</v>
      </c>
      <c r="D14" s="50" t="s">
        <v>195</v>
      </c>
      <c r="E14" s="65">
        <v>1</v>
      </c>
      <c r="F14" s="49">
        <v>20</v>
      </c>
      <c r="G14" s="49">
        <f t="shared" si="0"/>
        <v>20</v>
      </c>
      <c r="H14" s="94"/>
      <c r="I14" s="94"/>
      <c r="J14" s="94"/>
      <c r="K14" s="93"/>
      <c r="L14" s="90" t="str">
        <f t="shared" si="1"/>
        <v/>
      </c>
      <c r="M14" s="90" t="str">
        <f t="shared" si="2"/>
        <v/>
      </c>
      <c r="N14" s="91"/>
    </row>
    <row r="15" spans="1:14" ht="25.5" x14ac:dyDescent="0.2">
      <c r="A15" s="44">
        <v>10</v>
      </c>
      <c r="B15" s="48">
        <v>205800596</v>
      </c>
      <c r="C15" s="46" t="s">
        <v>177</v>
      </c>
      <c r="D15" s="50" t="s">
        <v>195</v>
      </c>
      <c r="E15" s="65">
        <v>1</v>
      </c>
      <c r="F15" s="49">
        <v>10</v>
      </c>
      <c r="G15" s="49">
        <f t="shared" si="0"/>
        <v>10</v>
      </c>
      <c r="H15" s="94"/>
      <c r="I15" s="94"/>
      <c r="J15" s="94"/>
      <c r="K15" s="93"/>
      <c r="L15" s="90" t="str">
        <f t="shared" si="1"/>
        <v/>
      </c>
      <c r="M15" s="90" t="str">
        <f t="shared" si="2"/>
        <v/>
      </c>
      <c r="N15" s="91"/>
    </row>
    <row r="16" spans="1:14" ht="25.5" x14ac:dyDescent="0.2">
      <c r="A16" s="44">
        <v>11</v>
      </c>
      <c r="B16" s="48">
        <v>205800600</v>
      </c>
      <c r="C16" s="46" t="s">
        <v>1</v>
      </c>
      <c r="D16" s="50" t="s">
        <v>195</v>
      </c>
      <c r="E16" s="65">
        <v>1</v>
      </c>
      <c r="F16" s="49">
        <v>10</v>
      </c>
      <c r="G16" s="49">
        <f t="shared" si="0"/>
        <v>10</v>
      </c>
      <c r="H16" s="94"/>
      <c r="I16" s="94"/>
      <c r="J16" s="94"/>
      <c r="K16" s="93"/>
      <c r="L16" s="90" t="str">
        <f t="shared" si="1"/>
        <v/>
      </c>
      <c r="M16" s="90" t="str">
        <f t="shared" si="2"/>
        <v/>
      </c>
      <c r="N16" s="91"/>
    </row>
    <row r="17" spans="1:14" ht="25.5" x14ac:dyDescent="0.2">
      <c r="A17" s="44">
        <v>12</v>
      </c>
      <c r="B17" s="48">
        <v>205800605</v>
      </c>
      <c r="C17" s="46" t="s">
        <v>178</v>
      </c>
      <c r="D17" s="50" t="s">
        <v>195</v>
      </c>
      <c r="E17" s="65">
        <v>1</v>
      </c>
      <c r="F17" s="49">
        <v>10</v>
      </c>
      <c r="G17" s="49">
        <f t="shared" si="0"/>
        <v>10</v>
      </c>
      <c r="H17" s="94"/>
      <c r="I17" s="94"/>
      <c r="J17" s="94"/>
      <c r="K17" s="93"/>
      <c r="L17" s="90" t="str">
        <f t="shared" si="1"/>
        <v/>
      </c>
      <c r="M17" s="90" t="str">
        <f t="shared" si="2"/>
        <v/>
      </c>
      <c r="N17" s="91"/>
    </row>
    <row r="18" spans="1:14" ht="25.5" x14ac:dyDescent="0.2">
      <c r="A18" s="44">
        <v>13</v>
      </c>
      <c r="B18" s="48">
        <v>205800610</v>
      </c>
      <c r="C18" s="46" t="s">
        <v>179</v>
      </c>
      <c r="D18" s="50" t="s">
        <v>195</v>
      </c>
      <c r="E18" s="65">
        <v>1</v>
      </c>
      <c r="F18" s="49">
        <v>10</v>
      </c>
      <c r="G18" s="49">
        <f t="shared" si="0"/>
        <v>10</v>
      </c>
      <c r="H18" s="94"/>
      <c r="I18" s="94"/>
      <c r="J18" s="94"/>
      <c r="K18" s="93"/>
      <c r="L18" s="90" t="str">
        <f t="shared" si="1"/>
        <v/>
      </c>
      <c r="M18" s="90" t="str">
        <f t="shared" si="2"/>
        <v/>
      </c>
      <c r="N18" s="91"/>
    </row>
    <row r="19" spans="1:14" s="1" customFormat="1" ht="21.75" customHeight="1" x14ac:dyDescent="0.2">
      <c r="A19" s="44">
        <v>14</v>
      </c>
      <c r="B19" s="48">
        <v>205090065</v>
      </c>
      <c r="C19" s="46" t="s">
        <v>180</v>
      </c>
      <c r="D19" s="50" t="s">
        <v>226</v>
      </c>
      <c r="E19" s="65">
        <v>100</v>
      </c>
      <c r="F19" s="48">
        <v>21</v>
      </c>
      <c r="G19" s="49">
        <f t="shared" si="0"/>
        <v>2100</v>
      </c>
      <c r="H19" s="94"/>
      <c r="I19" s="94"/>
      <c r="J19" s="94"/>
      <c r="K19" s="93"/>
      <c r="L19" s="90" t="str">
        <f t="shared" si="1"/>
        <v/>
      </c>
      <c r="M19" s="90" t="str">
        <f t="shared" si="2"/>
        <v/>
      </c>
      <c r="N19" s="91"/>
    </row>
    <row r="20" spans="1:14" s="1" customFormat="1" ht="21.75" customHeight="1" x14ac:dyDescent="0.2">
      <c r="A20" s="44">
        <v>15</v>
      </c>
      <c r="B20" s="48">
        <v>205900024</v>
      </c>
      <c r="C20" s="46" t="s">
        <v>181</v>
      </c>
      <c r="D20" s="50" t="s">
        <v>226</v>
      </c>
      <c r="E20" s="65">
        <v>100</v>
      </c>
      <c r="F20" s="48">
        <v>130</v>
      </c>
      <c r="G20" s="49">
        <f t="shared" si="0"/>
        <v>13000</v>
      </c>
      <c r="H20" s="94"/>
      <c r="I20" s="94"/>
      <c r="J20" s="94"/>
      <c r="K20" s="93"/>
      <c r="L20" s="90" t="str">
        <f t="shared" si="1"/>
        <v/>
      </c>
      <c r="M20" s="90" t="str">
        <f t="shared" si="2"/>
        <v/>
      </c>
      <c r="N20" s="91"/>
    </row>
    <row r="21" spans="1:14" s="1" customFormat="1" ht="21.75" customHeight="1" x14ac:dyDescent="0.2">
      <c r="A21" s="44">
        <v>16</v>
      </c>
      <c r="B21" s="48">
        <v>205900025</v>
      </c>
      <c r="C21" s="46" t="s">
        <v>182</v>
      </c>
      <c r="D21" s="50" t="s">
        <v>226</v>
      </c>
      <c r="E21" s="65">
        <v>100</v>
      </c>
      <c r="F21" s="48">
        <v>222</v>
      </c>
      <c r="G21" s="49">
        <f t="shared" si="0"/>
        <v>22200</v>
      </c>
      <c r="H21" s="94"/>
      <c r="I21" s="94"/>
      <c r="J21" s="94"/>
      <c r="K21" s="93"/>
      <c r="L21" s="90" t="str">
        <f t="shared" si="1"/>
        <v/>
      </c>
      <c r="M21" s="90" t="str">
        <f t="shared" si="2"/>
        <v/>
      </c>
      <c r="N21" s="91"/>
    </row>
    <row r="22" spans="1:14" s="1" customFormat="1" ht="21.75" customHeight="1" x14ac:dyDescent="0.2">
      <c r="A22" s="44">
        <v>17</v>
      </c>
      <c r="B22" s="48">
        <v>205900030</v>
      </c>
      <c r="C22" s="46" t="s">
        <v>183</v>
      </c>
      <c r="D22" s="50" t="s">
        <v>226</v>
      </c>
      <c r="E22" s="65">
        <v>100</v>
      </c>
      <c r="F22" s="48">
        <v>466</v>
      </c>
      <c r="G22" s="49">
        <f t="shared" si="0"/>
        <v>46600</v>
      </c>
      <c r="H22" s="94"/>
      <c r="I22" s="94"/>
      <c r="J22" s="94"/>
      <c r="K22" s="93"/>
      <c r="L22" s="90" t="str">
        <f t="shared" si="1"/>
        <v/>
      </c>
      <c r="M22" s="90" t="str">
        <f t="shared" si="2"/>
        <v/>
      </c>
      <c r="N22" s="91"/>
    </row>
    <row r="23" spans="1:14" s="1" customFormat="1" ht="21.75" customHeight="1" x14ac:dyDescent="0.2">
      <c r="A23" s="44">
        <v>18</v>
      </c>
      <c r="B23" s="48">
        <v>205900035</v>
      </c>
      <c r="C23" s="46" t="s">
        <v>184</v>
      </c>
      <c r="D23" s="50" t="s">
        <v>226</v>
      </c>
      <c r="E23" s="65">
        <v>100</v>
      </c>
      <c r="F23" s="48">
        <v>72</v>
      </c>
      <c r="G23" s="49">
        <f t="shared" si="0"/>
        <v>7200</v>
      </c>
      <c r="H23" s="94"/>
      <c r="I23" s="94"/>
      <c r="J23" s="94"/>
      <c r="K23" s="93"/>
      <c r="L23" s="90" t="str">
        <f t="shared" si="1"/>
        <v/>
      </c>
      <c r="M23" s="90" t="str">
        <f t="shared" si="2"/>
        <v/>
      </c>
      <c r="N23" s="91"/>
    </row>
    <row r="24" spans="1:14" ht="21.75" customHeight="1" x14ac:dyDescent="0.2">
      <c r="A24" s="44">
        <v>19</v>
      </c>
      <c r="B24" s="48">
        <v>205900055</v>
      </c>
      <c r="C24" s="46" t="s">
        <v>185</v>
      </c>
      <c r="D24" s="50" t="s">
        <v>226</v>
      </c>
      <c r="E24" s="65">
        <v>100</v>
      </c>
      <c r="F24" s="49">
        <v>142</v>
      </c>
      <c r="G24" s="49">
        <f t="shared" si="0"/>
        <v>14200</v>
      </c>
      <c r="H24" s="94"/>
      <c r="I24" s="94"/>
      <c r="J24" s="94"/>
      <c r="K24" s="93"/>
      <c r="L24" s="90" t="str">
        <f t="shared" si="1"/>
        <v/>
      </c>
      <c r="M24" s="90" t="str">
        <f t="shared" si="2"/>
        <v/>
      </c>
      <c r="N24" s="91"/>
    </row>
    <row r="25" spans="1:14" ht="21.75" customHeight="1" x14ac:dyDescent="0.2">
      <c r="A25" s="44">
        <v>20</v>
      </c>
      <c r="B25" s="48">
        <v>205900070</v>
      </c>
      <c r="C25" s="46" t="s">
        <v>186</v>
      </c>
      <c r="D25" s="50" t="s">
        <v>226</v>
      </c>
      <c r="E25" s="65">
        <v>100</v>
      </c>
      <c r="F25" s="3">
        <v>79</v>
      </c>
      <c r="G25" s="49">
        <f t="shared" si="0"/>
        <v>7900</v>
      </c>
      <c r="H25" s="94"/>
      <c r="I25" s="94"/>
      <c r="J25" s="94"/>
      <c r="K25" s="93"/>
      <c r="L25" s="90" t="str">
        <f t="shared" si="1"/>
        <v/>
      </c>
      <c r="M25" s="90" t="str">
        <f t="shared" si="2"/>
        <v/>
      </c>
      <c r="N25" s="91"/>
    </row>
    <row r="26" spans="1:14" ht="21.75" customHeight="1" x14ac:dyDescent="0.2">
      <c r="A26" s="44">
        <v>21</v>
      </c>
      <c r="B26" s="48">
        <v>205900110</v>
      </c>
      <c r="C26" s="46" t="s">
        <v>187</v>
      </c>
      <c r="D26" s="50" t="s">
        <v>226</v>
      </c>
      <c r="E26" s="65">
        <v>100</v>
      </c>
      <c r="F26" s="49">
        <v>18</v>
      </c>
      <c r="G26" s="49">
        <f t="shared" si="0"/>
        <v>1800</v>
      </c>
      <c r="H26" s="94"/>
      <c r="I26" s="94"/>
      <c r="J26" s="94"/>
      <c r="K26" s="93"/>
      <c r="L26" s="90" t="str">
        <f t="shared" si="1"/>
        <v/>
      </c>
      <c r="M26" s="90" t="str">
        <f t="shared" si="2"/>
        <v/>
      </c>
      <c r="N26" s="91"/>
    </row>
    <row r="27" spans="1:14" ht="21.75" customHeight="1" x14ac:dyDescent="0.2">
      <c r="A27" s="44">
        <v>22</v>
      </c>
      <c r="B27" s="48">
        <v>205900115</v>
      </c>
      <c r="C27" s="46" t="s">
        <v>193</v>
      </c>
      <c r="D27" s="50" t="s">
        <v>226</v>
      </c>
      <c r="E27" s="65">
        <v>100</v>
      </c>
      <c r="F27" s="49">
        <v>48</v>
      </c>
      <c r="G27" s="49">
        <f t="shared" si="0"/>
        <v>4800</v>
      </c>
      <c r="H27" s="94"/>
      <c r="I27" s="94"/>
      <c r="J27" s="94"/>
      <c r="K27" s="93"/>
      <c r="L27" s="90" t="str">
        <f t="shared" si="1"/>
        <v/>
      </c>
      <c r="M27" s="90" t="str">
        <f t="shared" si="2"/>
        <v/>
      </c>
      <c r="N27" s="91"/>
    </row>
    <row r="28" spans="1:14" ht="21.75" customHeight="1" x14ac:dyDescent="0.2">
      <c r="A28" s="44">
        <v>23</v>
      </c>
      <c r="B28" s="48">
        <v>205900150</v>
      </c>
      <c r="C28" s="46" t="s">
        <v>188</v>
      </c>
      <c r="D28" s="50" t="s">
        <v>226</v>
      </c>
      <c r="E28" s="65">
        <v>100</v>
      </c>
      <c r="F28" s="49">
        <v>40</v>
      </c>
      <c r="G28" s="49">
        <f t="shared" si="0"/>
        <v>4000</v>
      </c>
      <c r="H28" s="94"/>
      <c r="I28" s="94"/>
      <c r="J28" s="94"/>
      <c r="K28" s="93"/>
      <c r="L28" s="90" t="str">
        <f t="shared" si="1"/>
        <v/>
      </c>
      <c r="M28" s="90" t="str">
        <f t="shared" si="2"/>
        <v/>
      </c>
      <c r="N28" s="91"/>
    </row>
    <row r="29" spans="1:14" ht="21.75" customHeight="1" x14ac:dyDescent="0.2">
      <c r="A29" s="44">
        <v>24</v>
      </c>
      <c r="B29" s="48">
        <v>205900100</v>
      </c>
      <c r="C29" s="46" t="s">
        <v>189</v>
      </c>
      <c r="D29" s="46" t="s">
        <v>98</v>
      </c>
      <c r="E29" s="65">
        <v>1</v>
      </c>
      <c r="F29" s="49">
        <v>3</v>
      </c>
      <c r="G29" s="49">
        <f t="shared" si="0"/>
        <v>3</v>
      </c>
      <c r="H29" s="94"/>
      <c r="I29" s="94"/>
      <c r="J29" s="94"/>
      <c r="K29" s="93"/>
      <c r="L29" s="90" t="str">
        <f t="shared" si="1"/>
        <v/>
      </c>
      <c r="M29" s="90" t="str">
        <f t="shared" si="2"/>
        <v/>
      </c>
      <c r="N29" s="91"/>
    </row>
    <row r="30" spans="1:14" ht="21.75" customHeight="1" x14ac:dyDescent="0.2">
      <c r="A30" s="44">
        <v>25</v>
      </c>
      <c r="B30" s="49">
        <v>205900105</v>
      </c>
      <c r="C30" s="46" t="s">
        <v>190</v>
      </c>
      <c r="D30" s="46" t="s">
        <v>98</v>
      </c>
      <c r="E30" s="65">
        <v>1</v>
      </c>
      <c r="F30" s="49">
        <v>10</v>
      </c>
      <c r="G30" s="49">
        <f t="shared" si="0"/>
        <v>10</v>
      </c>
      <c r="H30" s="94"/>
      <c r="I30" s="94"/>
      <c r="J30" s="94"/>
      <c r="K30" s="93"/>
      <c r="L30" s="90" t="str">
        <f t="shared" si="1"/>
        <v/>
      </c>
      <c r="M30" s="90" t="str">
        <f t="shared" si="2"/>
        <v/>
      </c>
      <c r="N30" s="91"/>
    </row>
    <row r="31" spans="1:14" ht="21.75" customHeight="1" x14ac:dyDescent="0.2">
      <c r="A31" s="44">
        <v>26</v>
      </c>
      <c r="B31" s="49">
        <v>205900110</v>
      </c>
      <c r="C31" s="46" t="s">
        <v>191</v>
      </c>
      <c r="D31" s="46" t="s">
        <v>98</v>
      </c>
      <c r="E31" s="65">
        <v>1</v>
      </c>
      <c r="F31" s="49">
        <v>10</v>
      </c>
      <c r="G31" s="49">
        <f t="shared" si="0"/>
        <v>10</v>
      </c>
      <c r="H31" s="94"/>
      <c r="I31" s="94"/>
      <c r="J31" s="94"/>
      <c r="K31" s="93"/>
      <c r="L31" s="90" t="str">
        <f t="shared" si="1"/>
        <v/>
      </c>
      <c r="M31" s="90" t="str">
        <f t="shared" si="2"/>
        <v/>
      </c>
      <c r="N31" s="91"/>
    </row>
    <row r="32" spans="1:14" ht="21.75" customHeight="1" thickBot="1" x14ac:dyDescent="0.25">
      <c r="A32" s="44">
        <v>27</v>
      </c>
      <c r="B32" s="49">
        <v>205900115</v>
      </c>
      <c r="C32" s="46" t="s">
        <v>192</v>
      </c>
      <c r="D32" s="46" t="s">
        <v>98</v>
      </c>
      <c r="E32" s="65">
        <v>1</v>
      </c>
      <c r="F32" s="49">
        <v>10</v>
      </c>
      <c r="G32" s="49">
        <f t="shared" si="0"/>
        <v>10</v>
      </c>
      <c r="H32" s="111"/>
      <c r="I32" s="111"/>
      <c r="J32" s="111"/>
      <c r="K32" s="117"/>
      <c r="L32" s="90" t="str">
        <f t="shared" si="1"/>
        <v/>
      </c>
      <c r="M32" s="90" t="str">
        <f t="shared" si="2"/>
        <v/>
      </c>
      <c r="N32" s="91"/>
    </row>
    <row r="33" spans="1:13" ht="38.25" customHeight="1" thickBot="1" x14ac:dyDescent="0.25">
      <c r="A33" s="2"/>
      <c r="B33" s="2"/>
      <c r="D33" s="2"/>
      <c r="H33" s="159" t="s">
        <v>209</v>
      </c>
      <c r="I33" s="160"/>
      <c r="J33" s="160"/>
      <c r="K33" s="160"/>
      <c r="L33" s="119"/>
      <c r="M33" s="112">
        <f>SUM(M6:M32)</f>
        <v>0</v>
      </c>
    </row>
  </sheetData>
  <mergeCells count="5">
    <mergeCell ref="A1:N1"/>
    <mergeCell ref="A2:N2"/>
    <mergeCell ref="A5:G5"/>
    <mergeCell ref="H33:K33"/>
    <mergeCell ref="L5:M5"/>
  </mergeCells>
  <conditionalFormatting sqref="A4:A5">
    <cfRule type="duplicateValues" dxfId="5" priority="4"/>
  </conditionalFormatting>
  <conditionalFormatting sqref="B4:D4">
    <cfRule type="duplicateValues" dxfId="4" priority="5"/>
  </conditionalFormatting>
  <conditionalFormatting sqref="I4:I5">
    <cfRule type="duplicateValues" dxfId="3" priority="3"/>
  </conditionalFormatting>
  <conditionalFormatting sqref="H4:H5">
    <cfRule type="duplicateValues" dxfId="2" priority="2"/>
  </conditionalFormatting>
  <conditionalFormatting sqref="E4">
    <cfRule type="duplicateValues" dxfId="1" priority="1"/>
  </conditionalFormatting>
  <conditionalFormatting sqref="J4:L4 F4:G4 J5:K5">
    <cfRule type="duplicateValues" dxfId="0" priority="43"/>
  </conditionalFormatting>
  <pageMargins left="0.51181102362204722" right="0.11811023622047245" top="0.39370078740157483" bottom="0.39370078740157483" header="0.27559055118110237" footer="0.27559055118110237"/>
  <pageSetup paperSize="9" scale="76" fitToHeight="11" orientation="landscape" r:id="rId1"/>
  <headerFooter alignWithMargins="0">
    <oddFooter>&amp;L&amp;P/&amp;N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8</vt:i4>
      </vt:variant>
    </vt:vector>
  </HeadingPairs>
  <TitlesOfParts>
    <vt:vector size="13" baseType="lpstr">
      <vt:lpstr>1 - Hygiene et désinfection</vt:lpstr>
      <vt:lpstr>2 - PE Courant</vt:lpstr>
      <vt:lpstr>3 - Ouate</vt:lpstr>
      <vt:lpstr>4 - Materiel textile accessoire</vt:lpstr>
      <vt:lpstr>5 - Consommable usage unique</vt:lpstr>
      <vt:lpstr>'1 - Hygiene et désinfection'!Impression_des_titres</vt:lpstr>
      <vt:lpstr>'2 - PE Courant'!Impression_des_titres</vt:lpstr>
      <vt:lpstr>'3 - Ouate'!Impression_des_titres</vt:lpstr>
      <vt:lpstr>'1 - Hygiene et désinfection'!Zone_d_impression</vt:lpstr>
      <vt:lpstr>'2 - PE Courant'!Zone_d_impression</vt:lpstr>
      <vt:lpstr>'3 - Ouate'!Zone_d_impression</vt:lpstr>
      <vt:lpstr>'4 - Materiel textile accessoire'!Zone_d_impression</vt:lpstr>
      <vt:lpstr>'5 - Consommable usage unique'!Zone_d_impression</vt:lpstr>
    </vt:vector>
  </TitlesOfParts>
  <Company>Starwars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DARK VADOR</dc:creator>
  <cp:lastModifiedBy>BOZIOT, Magalie</cp:lastModifiedBy>
  <cp:lastPrinted>2026-06-17T09:07:32Z</cp:lastPrinted>
  <dcterms:created xsi:type="dcterms:W3CDTF">2007-01-21T19:53:37Z</dcterms:created>
  <dcterms:modified xsi:type="dcterms:W3CDTF">2026-09-28T09:41:58Z</dcterms:modified>
</cp:coreProperties>
</file>