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66925"/>
  <mc:AlternateContent xmlns:mc="http://schemas.openxmlformats.org/markup-compatibility/2006">
    <mc:Choice Requires="x15">
      <x15ac:absPath xmlns:x15ac="http://schemas.microsoft.com/office/spreadsheetml/2010/11/ac" url="C:\Users\Utilisateur\ARIMA CONSULTANTS Dropbox\Dossier de l'équipe ARIMA CONSULTANTS\06 - VALERIE\01 - AUDITS\22 - DCE  A FINALISER\22 - ROSPEZ\ANNEE 2025\03 - DOSSIER DE CONSULTATION\"/>
    </mc:Choice>
  </mc:AlternateContent>
  <xr:revisionPtr revIDLastSave="0" documentId="13_ncr:1_{E4AA4B47-53D0-4CB0-BDC3-DE7342A61774}" xr6:coauthVersionLast="47" xr6:coauthVersionMax="47" xr10:uidLastSave="{00000000-0000-0000-0000-000000000000}"/>
  <bookViews>
    <workbookView xWindow="2385" yWindow="540" windowWidth="26160" windowHeight="14940" tabRatio="876" firstSheet="1" activeTab="2" xr2:uid="{00000000-000D-0000-FFFF-FFFF00000000}"/>
  </bookViews>
  <sheets>
    <sheet name="ZONES INONDABLES" sheetId="11" state="hidden" r:id="rId1"/>
    <sheet name="PARC AUTO" sheetId="4" r:id="rId2"/>
    <sheet name="BRIS DE MACHINES " sheetId="15" r:id="rId3"/>
    <sheet name="Feuil1" sheetId="24" r:id="rId4"/>
    <sheet name="Feuil2" sheetId="25" r:id="rId5"/>
    <sheet name="Feuil3" sheetId="26" r:id="rId6"/>
    <sheet name="Sheet5" sheetId="6"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4" l="1"/>
  <c r="B22" i="4"/>
  <c r="B15" i="4"/>
  <c r="B10" i="4"/>
  <c r="B8" i="4"/>
  <c r="D3" i="4" l="1"/>
  <c r="G17" i="4"/>
  <c r="G18" i="4"/>
  <c r="G19" i="4"/>
  <c r="G20" i="4"/>
  <c r="G21" i="4"/>
  <c r="G16" i="4"/>
  <c r="G14" i="4"/>
  <c r="G13" i="4"/>
  <c r="G12" i="4"/>
  <c r="G11" i="4"/>
  <c r="G9" i="4"/>
  <c r="G22" i="4" l="1"/>
  <c r="G8" i="4"/>
  <c r="B16" i="4"/>
  <c r="B17" i="4" s="1"/>
  <c r="B18" i="4" s="1"/>
  <c r="B19" i="4" s="1"/>
  <c r="B20" i="4" s="1"/>
  <c r="B21" i="4" s="1"/>
  <c r="B11" i="4"/>
  <c r="B12" i="4" s="1"/>
  <c r="B13" i="4" s="1"/>
  <c r="B14" i="4" s="1"/>
  <c r="B9" i="4"/>
  <c r="D4" i="4" l="1"/>
  <c r="B32" i="11" l="1"/>
  <c r="B31" i="11"/>
  <c r="B30" i="11"/>
  <c r="B29" i="11"/>
  <c r="B28" i="11"/>
  <c r="B27" i="11"/>
  <c r="B26" i="11"/>
  <c r="B25" i="11"/>
  <c r="B24" i="11"/>
  <c r="B23" i="11"/>
  <c r="B22" i="11"/>
  <c r="B21" i="11"/>
  <c r="B20" i="11"/>
  <c r="B19" i="11"/>
  <c r="B18" i="11"/>
  <c r="B17" i="11"/>
  <c r="B16" i="11"/>
  <c r="B15" i="11"/>
  <c r="B14" i="11"/>
  <c r="B13" i="11"/>
  <c r="B8" i="11"/>
  <c r="B9" i="11" s="1"/>
  <c r="B10" i="11" s="1"/>
  <c r="B11" i="11" s="1"/>
  <c r="B12" i="11" s="1"/>
  <c r="E4" i="11"/>
  <c r="E3" i="11"/>
  <c r="G24" i="4" l="1"/>
  <c r="B24" i="4"/>
  <c r="G23" i="4"/>
  <c r="G15" i="4" s="1"/>
  <c r="G10" i="4" s="1"/>
  <c r="B23" i="4"/>
  <c r="D2"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tc={E1BB6CC1-B07F-427C-B3B3-5EA9186ABC52}</author>
    <author>tc={1D75C4D9-D7F5-48BC-B646-989C86B6DAD6}</author>
  </authors>
  <commentList>
    <comment ref="A1" authorId="0" shapeId="0" xr:uid="{00000000-0006-0000-0D00-000001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Où sont les trotinettes, deux roues à moteur</t>
      </text>
    </comment>
    <comment ref="C4" authorId="1" shapeId="0" xr:uid="{00000000-0006-0000-0D00-000002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mon avis il faudrait mieux pouvoir calaculer le nombre de véhicules légers de moins ou de plus de 7 ans et pour les lourds les véhicules de moins ou de plus de 12 ans, ce qui nous permettrait de savoir si le parc est dans sa quasi totalité assuré en tous risques ou en garanties minimales</t>
      </text>
    </comment>
  </commentList>
</comments>
</file>

<file path=xl/sharedStrings.xml><?xml version="1.0" encoding="utf-8"?>
<sst xmlns="http://schemas.openxmlformats.org/spreadsheetml/2006/main" count="97" uniqueCount="85">
  <si>
    <t>Nº</t>
  </si>
  <si>
    <t>VOS OBSERVATIONS ET PRECISIONS LIBRES</t>
  </si>
  <si>
    <t>DÉSIGNATION IMMEUBLES</t>
  </si>
  <si>
    <t>LOCALISATION</t>
  </si>
  <si>
    <t>NOMBRE DE BATIMENTS</t>
  </si>
  <si>
    <t>SUPERFICIE</t>
  </si>
  <si>
    <t xml:space="preserve">PO: Propriétaire Occupant </t>
  </si>
  <si>
    <t xml:space="preserve">PNO: Propriétaire Non Occupant </t>
  </si>
  <si>
    <t>LO: Locataire Occupant</t>
  </si>
  <si>
    <t>LNO: Locataire Non Occupant</t>
  </si>
  <si>
    <r>
      <rPr>
        <b/>
        <sz val="8"/>
        <color theme="4"/>
        <rFont val="Calibri"/>
        <family val="2"/>
      </rPr>
      <t>SELECTIONNER L'OPTION DANS LA LISTE DEROULANTE</t>
    </r>
    <r>
      <rPr>
        <sz val="8"/>
        <color theme="1"/>
        <rFont val="Calibri"/>
        <family val="2"/>
      </rPr>
      <t xml:space="preserve">
</t>
    </r>
  </si>
  <si>
    <t>ADMINISTRATIF</t>
  </si>
  <si>
    <t>SCOLAIRE</t>
  </si>
  <si>
    <t>SOCIO CULTUREL</t>
  </si>
  <si>
    <t>CULTUREL</t>
  </si>
  <si>
    <t>SPORTIF</t>
  </si>
  <si>
    <t>ATELIER</t>
  </si>
  <si>
    <t>AUTRES</t>
  </si>
  <si>
    <t>OBSERVATIONS</t>
  </si>
  <si>
    <r>
      <t>TOTAL SUPERFICIE (M</t>
    </r>
    <r>
      <rPr>
        <b/>
        <vertAlign val="superscript"/>
        <sz val="12"/>
        <color theme="0"/>
        <rFont val="Calibri"/>
        <family val="2"/>
        <scheme val="minor"/>
      </rPr>
      <t>2</t>
    </r>
    <r>
      <rPr>
        <b/>
        <sz val="12"/>
        <color theme="0"/>
        <rFont val="Calibri"/>
        <family val="2"/>
        <scheme val="minor"/>
      </rPr>
      <t>)</t>
    </r>
  </si>
  <si>
    <t>GENRE</t>
  </si>
  <si>
    <t>MARQUE ET TYPE</t>
  </si>
  <si>
    <t>IMMATRICULATION</t>
  </si>
  <si>
    <t>PTAC</t>
  </si>
  <si>
    <t>VALEUR D'ACHAT TTC</t>
  </si>
  <si>
    <r>
      <t>VEHICULE DE TOURISME</t>
    </r>
    <r>
      <rPr>
        <sz val="9"/>
        <color theme="1"/>
        <rFont val="Calibri"/>
        <family val="2"/>
      </rPr>
      <t xml:space="preserve"> (4-5 PLACES)</t>
    </r>
  </si>
  <si>
    <t>FOURGONNETTE</t>
  </si>
  <si>
    <t>DATE 1ERE MISE EN CIRCULATION</t>
  </si>
  <si>
    <r>
      <rPr>
        <b/>
        <sz val="8"/>
        <color theme="4"/>
        <rFont val="Calibri"/>
        <family val="2"/>
      </rPr>
      <t>CHAMPS AUTOMATIQUE</t>
    </r>
    <r>
      <rPr>
        <sz val="8"/>
        <color theme="1"/>
        <rFont val="Calibri"/>
        <family val="2"/>
      </rPr>
      <t xml:space="preserve"> 
</t>
    </r>
    <r>
      <rPr>
        <sz val="8"/>
        <color rgb="FFFF0000"/>
        <rFont val="Calibri"/>
        <family val="2"/>
      </rPr>
      <t>NE RIEN RENTRER</t>
    </r>
  </si>
  <si>
    <r>
      <t xml:space="preserve">AGE DU VEHICULE
</t>
    </r>
    <r>
      <rPr>
        <b/>
        <sz val="10"/>
        <color theme="0"/>
        <rFont val="Calibri"/>
        <family val="2"/>
      </rPr>
      <t>(ANNÉES)</t>
    </r>
  </si>
  <si>
    <t>NBRE DE PLACES</t>
  </si>
  <si>
    <t>ENTRER DES CHIFFRES UNIQUEMENT</t>
  </si>
  <si>
    <t>PUISSANCE
FISCALE</t>
  </si>
  <si>
    <t>UNIQUEMENT POUR LES VÉHICULES ONÉREUX ET/OU +3T5</t>
  </si>
  <si>
    <t>UNIQUEMENT POUR LES VEHICULES ONÉREUX ET/OU +3T5</t>
  </si>
  <si>
    <t>VEHICULES DE TOURISMES ET UTILITAIRES &lt; 3T5</t>
  </si>
  <si>
    <t>ENGINS, TRACTEURS ET REMORQUES DE &lt;3T5</t>
  </si>
  <si>
    <t>REMORQUE</t>
  </si>
  <si>
    <t>TONDEUSE AUTOPORTEE</t>
  </si>
  <si>
    <t>BALAYEUSE</t>
  </si>
  <si>
    <t>TRACTEUR</t>
  </si>
  <si>
    <t>AUTRE</t>
  </si>
  <si>
    <t>NOMBRE DE VEHICULES</t>
  </si>
  <si>
    <r>
      <t xml:space="preserve">AGE MOYEN PARC AUTO </t>
    </r>
    <r>
      <rPr>
        <b/>
        <sz val="9"/>
        <color theme="0"/>
        <rFont val="Calibri"/>
        <family val="2"/>
        <scheme val="minor"/>
      </rPr>
      <t>(ANNEE)</t>
    </r>
  </si>
  <si>
    <t>PRÉVENTION</t>
  </si>
  <si>
    <t>PPRI</t>
  </si>
  <si>
    <t>PARC AUTOMOBILE</t>
  </si>
  <si>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 xml:space="preserve">EXEMPLE : EGLISE ST PAUL - ECOLE P. ELUARD </t>
    </r>
  </si>
  <si>
    <r>
      <rPr>
        <b/>
        <sz val="8"/>
        <color theme="4"/>
        <rFont val="Calibri"/>
        <family val="2"/>
      </rPr>
      <t>INDIQUER LA RUE, UNE PLACE, UN LIEUX DIT</t>
    </r>
    <r>
      <rPr>
        <sz val="8"/>
        <color theme="1"/>
        <rFont val="Calibri"/>
        <family val="2"/>
      </rPr>
      <t xml:space="preserve">
</t>
    </r>
    <r>
      <rPr>
        <b/>
        <sz val="8"/>
        <color theme="1"/>
        <rFont val="Calibri"/>
        <family val="2"/>
      </rPr>
      <t>EXEMPLE : PLACE DE GARE - RUE J.JAURES</t>
    </r>
  </si>
  <si>
    <r>
      <rPr>
        <b/>
        <sz val="8"/>
        <color theme="4"/>
        <rFont val="Calibri"/>
        <family val="2"/>
      </rPr>
      <t>RENTRER UN CHIFFRE UNIQUEMENT</t>
    </r>
    <r>
      <rPr>
        <sz val="8"/>
        <color theme="1"/>
        <rFont val="Calibri"/>
        <family val="2"/>
      </rPr>
      <t xml:space="preserve">
</t>
    </r>
    <r>
      <rPr>
        <b/>
        <sz val="8"/>
        <color theme="1"/>
        <rFont val="Calibri"/>
        <family val="2"/>
      </rPr>
      <t>EXEMPLE : 1255,55 - 990</t>
    </r>
  </si>
  <si>
    <t xml:space="preserve">BÂTIMENTS DE L'ASSURE SITUES EN ZONE INONDABLE </t>
  </si>
  <si>
    <r>
      <t xml:space="preserve">INDIQUER QUELS SONT LES MOYENS MIS EN OEUVRE POUR LIMITER LA SURVENANCE DE TELS ÉVÉNEMENTS
</t>
    </r>
    <r>
      <rPr>
        <b/>
        <sz val="8"/>
        <color theme="1"/>
        <rFont val="Calibri"/>
        <family val="2"/>
      </rPr>
      <t>EXEMPLE : CONFIGURATION DES LOCAUX - TRAVAUX DE VOIRIE OU D'AMÉNAGEMENT</t>
    </r>
  </si>
  <si>
    <r>
      <rPr>
        <b/>
        <sz val="8"/>
        <color theme="4"/>
        <rFont val="Calibri"/>
        <family val="2"/>
      </rPr>
      <t>INDIQUER LA PRÉSENCE D'UN PPRI</t>
    </r>
    <r>
      <rPr>
        <sz val="8"/>
        <color theme="1"/>
        <rFont val="Calibri"/>
        <family val="2"/>
      </rPr>
      <t xml:space="preserve">
</t>
    </r>
    <r>
      <rPr>
        <b/>
        <sz val="8"/>
        <color theme="1"/>
        <rFont val="Calibri"/>
        <family val="2"/>
      </rPr>
      <t>EXEMPLE : OUI - NON - EN COURS</t>
    </r>
  </si>
  <si>
    <r>
      <rPr>
        <b/>
        <sz val="8"/>
        <color theme="4"/>
        <rFont val="Calibri"/>
        <family val="2"/>
      </rPr>
      <t>INDIQUER LA MARQUE ET LE MODÈLE</t>
    </r>
    <r>
      <rPr>
        <sz val="8"/>
        <color theme="1"/>
        <rFont val="Calibri"/>
        <family val="2"/>
      </rPr>
      <t xml:space="preserve">
</t>
    </r>
    <r>
      <rPr>
        <b/>
        <sz val="8"/>
        <color theme="1"/>
        <rFont val="Calibri"/>
        <family val="2"/>
      </rPr>
      <t>EXEMPLE : RENAULT - KANGOO</t>
    </r>
  </si>
  <si>
    <r>
      <rPr>
        <b/>
        <sz val="8"/>
        <color theme="4"/>
        <rFont val="Calibri"/>
        <family val="2"/>
      </rPr>
      <t>INDIQUER DATE</t>
    </r>
    <r>
      <rPr>
        <sz val="8"/>
        <color theme="1"/>
        <rFont val="Calibri"/>
        <family val="2"/>
      </rPr>
      <t xml:space="preserve">
</t>
    </r>
    <r>
      <rPr>
        <b/>
        <sz val="8"/>
        <color theme="1"/>
        <rFont val="Calibri"/>
        <family val="2"/>
      </rPr>
      <t>EXEMPLE : 15/04/2019</t>
    </r>
  </si>
  <si>
    <r>
      <rPr>
        <b/>
        <sz val="8"/>
        <color theme="4"/>
        <rFont val="Calibri"/>
        <family val="2"/>
      </rPr>
      <t>INDIQUER LA MARQUE ET LE MODÈLE</t>
    </r>
    <r>
      <rPr>
        <sz val="8"/>
        <color theme="1"/>
        <rFont val="Calibri"/>
        <family val="2"/>
      </rPr>
      <t xml:space="preserve">
</t>
    </r>
    <r>
      <rPr>
        <b/>
        <sz val="8"/>
        <color theme="1"/>
        <rFont val="Calibri"/>
        <family val="2"/>
      </rPr>
      <t>EXEMPLE : TRACTEUR JOHN DEERE</t>
    </r>
  </si>
  <si>
    <r>
      <t xml:space="preserve">PUISSANCE INDIQUÉE SUR LA CARTE GRISE
</t>
    </r>
    <r>
      <rPr>
        <b/>
        <sz val="8"/>
        <color theme="1"/>
        <rFont val="Calibri"/>
        <family val="2"/>
      </rPr>
      <t>EXEMPLE : 5 CV</t>
    </r>
  </si>
  <si>
    <r>
      <rPr>
        <b/>
        <sz val="8"/>
        <color theme="4"/>
        <rFont val="Calibri"/>
        <family val="2"/>
      </rPr>
      <t>SUIVRE LE FORMAT D'IMMATRICULATION</t>
    </r>
    <r>
      <rPr>
        <sz val="8"/>
        <color theme="1"/>
        <rFont val="Calibri"/>
        <family val="2"/>
      </rPr>
      <t xml:space="preserve">
</t>
    </r>
    <r>
      <rPr>
        <b/>
        <sz val="8"/>
        <color theme="1"/>
        <rFont val="Calibri"/>
        <family val="2"/>
      </rPr>
      <t>EXEMPLE :  AA-000-AA</t>
    </r>
  </si>
  <si>
    <r>
      <t xml:space="preserve">PRIX €
</t>
    </r>
    <r>
      <rPr>
        <b/>
        <sz val="8"/>
        <rFont val="Calibri"/>
        <family val="2"/>
      </rPr>
      <t>NE RENTRER QUE DES CHIFFRES SANS DECIMALE
EXEMPLE : 50000</t>
    </r>
  </si>
  <si>
    <r>
      <t xml:space="preserve">AGE DU VEHICULE
</t>
    </r>
    <r>
      <rPr>
        <b/>
        <sz val="10"/>
        <color theme="0"/>
        <rFont val="Calibri"/>
        <family val="2"/>
      </rPr>
      <t>(ANNÉE DE MISE EN CIRCULATION)</t>
    </r>
  </si>
  <si>
    <t>VÉLOS</t>
  </si>
  <si>
    <t>VEHICULES &gt;3T5</t>
  </si>
  <si>
    <t>VÉHICULES 2 ROUES  : SCOOTER - VELOS ELECTRIQUES - VELOS A ASSISTANCE ELECTRIQUE - TROTTINETTES - GYROPODES  - MONO-ROUES…</t>
  </si>
  <si>
    <t>BRIS DE MACHINE : cette garantie ne se substitue pas aux garanties automobiles. 
Les indications portées ici doivent également se trouver dans l'onglet PARC AUTO</t>
  </si>
  <si>
    <t>RENAULT - MASTER III</t>
  </si>
  <si>
    <t>BY-835-YA</t>
  </si>
  <si>
    <t>ENGIN NEW HOLLAND</t>
  </si>
  <si>
    <t>TRACTEUR CLAAS</t>
  </si>
  <si>
    <t>GC-475-EY</t>
  </si>
  <si>
    <t>GC-048-CB</t>
  </si>
  <si>
    <t>2872 WQ 22</t>
  </si>
  <si>
    <t>BM-867-QQ</t>
  </si>
  <si>
    <t>PETIT TRACTEUR KIOTI</t>
  </si>
  <si>
    <t>BALAYEUSE COCHET</t>
  </si>
  <si>
    <t>Mercedes B 1317NK31</t>
  </si>
  <si>
    <t>Tractopelle New Holland B100B</t>
  </si>
  <si>
    <t>GW-615-PC</t>
  </si>
  <si>
    <t>CLAAS ATOS 340</t>
  </si>
  <si>
    <t>KIOTI CX3310HST</t>
  </si>
  <si>
    <t>ISEKI SF310</t>
  </si>
  <si>
    <t>Cochet-cityclean CC4314</t>
  </si>
  <si>
    <t>AMCANOVAL 075175</t>
  </si>
  <si>
    <t>la balayeuse est tractée par le tracteur Kioti</t>
  </si>
  <si>
    <t>tondeuse</t>
  </si>
  <si>
    <t>remorque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</si>
</sst>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C]d\ mmmm\ yyyy;@"/>
    <numFmt numFmtId="165" formatCode="dd/mm/yy;@"/>
    <numFmt numFmtId="166" formatCode="#,##0\ &quot;€&quot;"/>
  </numFmts>
  <fonts count="37"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rgb="FF002060"/>
      <name val="Calibri"/>
      <family val="2"/>
    </font>
    <font>
      <b/>
      <sz val="12"/>
      <color theme="0"/>
      <name val="Calibri"/>
      <family val="2"/>
    </font>
    <font>
      <b/>
      <sz val="28"/>
      <color rgb="FF002060"/>
      <name val="Calibri"/>
      <family val="2"/>
      <scheme val="minor"/>
    </font>
    <font>
      <b/>
      <sz val="8"/>
      <color theme="1"/>
      <name val="Calibri"/>
      <family val="2"/>
    </font>
    <font>
      <sz val="8"/>
      <color theme="1"/>
      <name val="Calibri"/>
      <family val="2"/>
    </font>
    <font>
      <b/>
      <sz val="8"/>
      <color theme="4"/>
      <name val="Calibri"/>
      <family val="2"/>
    </font>
    <font>
      <b/>
      <sz val="10"/>
      <color theme="0"/>
      <name val="Calibri"/>
      <family val="2"/>
    </font>
    <font>
      <sz val="8"/>
      <color rgb="FFFF0000"/>
      <name val="Calibri"/>
      <family val="2"/>
    </font>
    <font>
      <sz val="11"/>
      <color theme="4"/>
      <name val="Calibri"/>
      <family val="2"/>
    </font>
    <font>
      <b/>
      <sz val="11"/>
      <color theme="4"/>
      <name val="Calibri"/>
      <family val="2"/>
    </font>
    <font>
      <b/>
      <sz val="12"/>
      <color theme="4"/>
      <name val="Calibri"/>
      <family val="2"/>
    </font>
    <font>
      <b/>
      <sz val="12"/>
      <color theme="4"/>
      <name val="Calibri"/>
      <family val="2"/>
      <scheme val="minor"/>
    </font>
    <font>
      <sz val="11"/>
      <name val="Calibri"/>
      <family val="2"/>
    </font>
    <font>
      <b/>
      <sz val="12"/>
      <color rgb="FFE16618"/>
      <name val="Calibri"/>
      <family val="2"/>
      <scheme val="minor"/>
    </font>
    <font>
      <sz val="11"/>
      <color rgb="FF7030A0"/>
      <name val="Calibri"/>
      <family val="2"/>
    </font>
    <font>
      <b/>
      <sz val="12"/>
      <color theme="5"/>
      <name val="Calibri"/>
      <family val="2"/>
    </font>
    <font>
      <b/>
      <sz val="12"/>
      <color rgb="FFACCA57"/>
      <name val="Calibri"/>
      <family val="2"/>
    </font>
    <font>
      <b/>
      <sz val="12"/>
      <color rgb="FF7030A0"/>
      <name val="Calibri"/>
      <family val="2"/>
    </font>
    <font>
      <b/>
      <sz val="14"/>
      <color theme="0"/>
      <name val="Calibri"/>
      <family val="2"/>
    </font>
    <font>
      <b/>
      <sz val="12"/>
      <color theme="0"/>
      <name val="Calibri"/>
      <family val="2"/>
      <scheme val="minor"/>
    </font>
    <font>
      <b/>
      <vertAlign val="superscript"/>
      <sz val="12"/>
      <color theme="0"/>
      <name val="Calibri"/>
      <family val="2"/>
      <scheme val="minor"/>
    </font>
    <font>
      <sz val="9"/>
      <color theme="1"/>
      <name val="Calibri"/>
      <family val="2"/>
    </font>
    <font>
      <b/>
      <sz val="12"/>
      <color rgb="FFE5D054"/>
      <name val="Calibri"/>
      <family val="2"/>
    </font>
    <font>
      <b/>
      <sz val="9"/>
      <color theme="0"/>
      <name val="Calibri"/>
      <family val="2"/>
      <scheme val="minor"/>
    </font>
    <font>
      <b/>
      <sz val="8"/>
      <name val="Calibri"/>
      <family val="2"/>
    </font>
    <font>
      <sz val="11"/>
      <color theme="0"/>
      <name val="Calibri"/>
      <family val="2"/>
    </font>
    <font>
      <b/>
      <sz val="24"/>
      <color theme="1"/>
      <name val="Calibri"/>
      <family val="2"/>
      <scheme val="minor"/>
    </font>
    <font>
      <sz val="11"/>
      <color theme="1"/>
      <name val="Calibri"/>
      <family val="2"/>
    </font>
    <font>
      <sz val="11"/>
      <name val="Calibri"/>
      <family val="2"/>
      <scheme val="minor"/>
    </font>
    <font>
      <sz val="10"/>
      <name val="Arial"/>
      <family val="2"/>
    </font>
    <font>
      <strike/>
      <sz val="11"/>
      <name val="Calibri"/>
      <family val="2"/>
    </font>
    <font>
      <strike/>
      <sz val="11"/>
      <color theme="1"/>
      <name val="Calibri"/>
      <family val="2"/>
    </font>
  </fonts>
  <fills count="13">
    <fill>
      <patternFill patternType="none"/>
    </fill>
    <fill>
      <patternFill patternType="gray125"/>
    </fill>
    <fill>
      <patternFill patternType="solid">
        <fgColor theme="0"/>
        <bgColor indexed="64"/>
      </patternFill>
    </fill>
    <fill>
      <patternFill patternType="solid">
        <fgColor rgb="FF678CD1"/>
        <bgColor indexed="64"/>
      </patternFill>
    </fill>
    <fill>
      <patternFill patternType="solid">
        <fgColor theme="0" tint="-4.9989318521683403E-2"/>
        <bgColor indexed="64"/>
      </patternFill>
    </fill>
    <fill>
      <patternFill patternType="solid">
        <fgColor rgb="FFE16618"/>
        <bgColor indexed="64"/>
      </patternFill>
    </fill>
    <fill>
      <patternFill patternType="solid">
        <fgColor theme="0" tint="-0.14999847407452621"/>
        <bgColor indexed="64"/>
      </patternFill>
    </fill>
    <fill>
      <patternFill patternType="solid">
        <fgColor rgb="FFECF0F8"/>
        <bgColor indexed="64"/>
      </patternFill>
    </fill>
    <fill>
      <patternFill patternType="solid">
        <fgColor rgb="FFACCA57"/>
        <bgColor indexed="64"/>
      </patternFill>
    </fill>
    <fill>
      <patternFill patternType="solid">
        <fgColor theme="5" tint="0.79998168889431442"/>
        <bgColor indexed="64"/>
      </patternFill>
    </fill>
    <fill>
      <patternFill patternType="solid">
        <fgColor rgb="FFE5D054"/>
        <bgColor indexed="64"/>
      </patternFill>
    </fill>
    <fill>
      <patternFill patternType="solid">
        <fgColor theme="4" tint="0.79998168889431442"/>
        <bgColor indexed="64"/>
      </patternFill>
    </fill>
    <fill>
      <patternFill patternType="solid">
        <fgColor rgb="FF7030A0"/>
        <bgColor indexed="64"/>
      </patternFill>
    </fill>
  </fills>
  <borders count="24">
    <border>
      <left/>
      <right/>
      <top/>
      <bottom/>
      <diagonal/>
    </border>
    <border>
      <left/>
      <right style="thin">
        <color theme="4" tint="0.79998168889431442"/>
      </right>
      <top style="thin">
        <color theme="4" tint="0.79998168889431442"/>
      </top>
      <bottom style="thin">
        <color theme="4" tint="0.79998168889431442"/>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style="thin">
        <color theme="4" tint="0.79998168889431442"/>
      </right>
      <top style="thin">
        <color theme="4" tint="0.79998168889431442"/>
      </top>
      <bottom style="medium">
        <color theme="4"/>
      </bottom>
      <diagonal/>
    </border>
    <border>
      <left style="thin">
        <color theme="4" tint="0.79998168889431442"/>
      </left>
      <right style="thin">
        <color theme="4" tint="0.79998168889431442"/>
      </right>
      <top style="thin">
        <color theme="4" tint="0.79998168889431442"/>
      </top>
      <bottom style="medium">
        <color theme="4"/>
      </bottom>
      <diagonal/>
    </border>
    <border>
      <left/>
      <right/>
      <top/>
      <bottom style="medium">
        <color theme="4"/>
      </bottom>
      <diagonal/>
    </border>
    <border>
      <left/>
      <right style="thin">
        <color theme="4" tint="0.79998168889431442"/>
      </right>
      <top/>
      <bottom style="thin">
        <color theme="4" tint="0.79998168889431442"/>
      </bottom>
      <diagonal/>
    </border>
    <border>
      <left style="thin">
        <color theme="4" tint="0.79998168889431442"/>
      </left>
      <right style="thin">
        <color theme="4" tint="0.79998168889431442"/>
      </right>
      <top/>
      <bottom style="thin">
        <color theme="4" tint="0.79998168889431442"/>
      </bottom>
      <diagonal/>
    </border>
    <border>
      <left/>
      <right/>
      <top style="thin">
        <color theme="4" tint="0.79998168889431442"/>
      </top>
      <bottom/>
      <diagonal/>
    </border>
    <border>
      <left/>
      <right/>
      <top/>
      <bottom style="medium">
        <color rgb="FF678CD1"/>
      </bottom>
      <diagonal/>
    </border>
    <border>
      <left style="thin">
        <color theme="4" tint="0.79998168889431442"/>
      </left>
      <right style="thin">
        <color theme="4" tint="0.79998168889431442"/>
      </right>
      <top style="thin">
        <color theme="4" tint="0.79998168889431442"/>
      </top>
      <bottom style="medium">
        <color rgb="FF678CD1"/>
      </bottom>
      <diagonal/>
    </border>
    <border>
      <left style="thin">
        <color theme="4" tint="0.79998168889431442"/>
      </left>
      <right style="thin">
        <color theme="4" tint="0.79998168889431442"/>
      </right>
      <top/>
      <bottom style="medium">
        <color rgb="FF678CD1"/>
      </bottom>
      <diagonal/>
    </border>
    <border>
      <left/>
      <right style="thin">
        <color theme="0"/>
      </right>
      <top/>
      <bottom/>
      <diagonal/>
    </border>
    <border>
      <left style="thin">
        <color theme="0"/>
      </left>
      <right/>
      <top/>
      <bottom/>
      <diagonal/>
    </border>
    <border>
      <left style="thin">
        <color theme="0"/>
      </left>
      <right style="thin">
        <color theme="0"/>
      </right>
      <top/>
      <bottom/>
      <diagonal/>
    </border>
    <border>
      <left style="thin">
        <color theme="4" tint="0.59996337778862885"/>
      </left>
      <right style="thin">
        <color theme="4" tint="0.59996337778862885"/>
      </right>
      <top/>
      <bottom style="medium">
        <color theme="4"/>
      </bottom>
      <diagonal/>
    </border>
    <border>
      <left style="thin">
        <color theme="4" tint="0.79998168889431442"/>
      </left>
      <right style="thin">
        <color theme="4" tint="0.79998168889431442"/>
      </right>
      <top style="medium">
        <color theme="4"/>
      </top>
      <bottom style="thin">
        <color theme="0"/>
      </bottom>
      <diagonal/>
    </border>
    <border>
      <left style="thin">
        <color theme="4" tint="0.79998168889431442"/>
      </left>
      <right style="thin">
        <color theme="4" tint="0.79998168889431442"/>
      </right>
      <top style="thin">
        <color theme="0"/>
      </top>
      <bottom style="thin">
        <color theme="0"/>
      </bottom>
      <diagonal/>
    </border>
    <border>
      <left style="thin">
        <color theme="4" tint="0.79998168889431442"/>
      </left>
      <right style="thin">
        <color theme="4" tint="0.79998168889431442"/>
      </right>
      <top style="thin">
        <color theme="0"/>
      </top>
      <bottom style="medium">
        <color rgb="FF678CD1"/>
      </bottom>
      <diagonal/>
    </border>
    <border>
      <left style="thin">
        <color theme="4" tint="0.79998168889431442"/>
      </left>
      <right style="thin">
        <color theme="4" tint="0.79998168889431442"/>
      </right>
      <top style="thin">
        <color theme="0"/>
      </top>
      <bottom style="medium">
        <color theme="4"/>
      </bottom>
      <diagonal/>
    </border>
    <border>
      <left style="thin">
        <color theme="4" tint="0.79998168889431442"/>
      </left>
      <right/>
      <top/>
      <bottom style="thin">
        <color theme="4" tint="0.79995117038483843"/>
      </bottom>
      <diagonal/>
    </border>
    <border>
      <left/>
      <right/>
      <top/>
      <bottom style="thin">
        <color theme="4" tint="0.79995117038483843"/>
      </bottom>
      <diagonal/>
    </border>
    <border>
      <left/>
      <right style="thin">
        <color theme="4" tint="0.79998168889431442"/>
      </right>
      <top/>
      <bottom style="thin">
        <color theme="4" tint="0.79995117038483843"/>
      </bottom>
      <diagonal/>
    </border>
    <border>
      <left style="thin">
        <color theme="4" tint="0.79998168889431442"/>
      </left>
      <right style="thin">
        <color theme="4" tint="0.79998168889431442"/>
      </right>
      <top/>
      <bottom/>
      <diagonal/>
    </border>
  </borders>
  <cellStyleXfs count="5">
    <xf numFmtId="0" fontId="0" fillId="0" borderId="0"/>
    <xf numFmtId="0" fontId="4" fillId="0" borderId="0"/>
    <xf numFmtId="0" fontId="32" fillId="0" borderId="0"/>
    <xf numFmtId="0" fontId="2" fillId="0" borderId="0"/>
    <xf numFmtId="0" fontId="34" fillId="0" borderId="0"/>
  </cellStyleXfs>
  <cellXfs count="94">
    <xf numFmtId="0" fontId="0" fillId="0" borderId="0" xfId="0"/>
    <xf numFmtId="0" fontId="7" fillId="2" borderId="0" xfId="0" applyFont="1" applyFill="1" applyAlignment="1">
      <alignment horizontal="center" vertical="center"/>
    </xf>
    <xf numFmtId="0" fontId="0" fillId="2" borderId="0" xfId="0" applyFill="1"/>
    <xf numFmtId="0" fontId="0" fillId="2" borderId="0" xfId="0" applyFill="1" applyAlignment="1">
      <alignment horizontal="center"/>
    </xf>
    <xf numFmtId="0" fontId="7" fillId="2" borderId="0" xfId="0" applyFont="1" applyFill="1" applyAlignment="1">
      <alignment vertical="center"/>
    </xf>
    <xf numFmtId="0" fontId="6" fillId="3" borderId="0" xfId="0" applyFont="1" applyFill="1" applyAlignment="1">
      <alignment horizontal="center" vertical="center" wrapText="1"/>
    </xf>
    <xf numFmtId="0" fontId="0" fillId="2" borderId="2" xfId="0" applyFill="1" applyBorder="1"/>
    <xf numFmtId="0" fontId="0" fillId="2" borderId="7" xfId="0" applyFill="1" applyBorder="1"/>
    <xf numFmtId="0" fontId="12" fillId="4" borderId="5" xfId="0" applyFont="1" applyFill="1" applyBorder="1" applyAlignment="1">
      <alignment horizontal="center" vertical="center" wrapText="1"/>
    </xf>
    <xf numFmtId="0" fontId="12" fillId="4" borderId="0" xfId="0" applyFont="1" applyFill="1" applyAlignment="1">
      <alignment horizontal="center" vertical="center" wrapText="1"/>
    </xf>
    <xf numFmtId="0" fontId="16" fillId="2" borderId="0" xfId="0" applyFont="1" applyFill="1" applyAlignment="1">
      <alignment horizontal="right" vertical="center"/>
    </xf>
    <xf numFmtId="4" fontId="13" fillId="2" borderId="7" xfId="0" applyNumberFormat="1" applyFont="1" applyFill="1" applyBorder="1" applyAlignment="1">
      <alignment horizontal="center"/>
    </xf>
    <xf numFmtId="4" fontId="13" fillId="2" borderId="2" xfId="0" applyNumberFormat="1" applyFont="1" applyFill="1" applyBorder="1" applyAlignment="1">
      <alignment horizontal="center"/>
    </xf>
    <xf numFmtId="0" fontId="17" fillId="2" borderId="7" xfId="0" applyFont="1" applyFill="1" applyBorder="1"/>
    <xf numFmtId="0" fontId="17" fillId="2" borderId="2" xfId="0" applyFont="1" applyFill="1" applyBorder="1"/>
    <xf numFmtId="0" fontId="17" fillId="2" borderId="4" xfId="0" applyFont="1" applyFill="1" applyBorder="1"/>
    <xf numFmtId="0" fontId="17" fillId="2" borderId="6" xfId="0" applyFont="1" applyFill="1" applyBorder="1"/>
    <xf numFmtId="0" fontId="17" fillId="2" borderId="1" xfId="0" applyFont="1" applyFill="1" applyBorder="1"/>
    <xf numFmtId="0" fontId="17" fillId="2" borderId="3" xfId="0" applyFont="1" applyFill="1" applyBorder="1"/>
    <xf numFmtId="0" fontId="15" fillId="4" borderId="0" xfId="0" applyFont="1" applyFill="1" applyAlignment="1">
      <alignment horizontal="center"/>
    </xf>
    <xf numFmtId="0" fontId="15" fillId="4" borderId="5" xfId="0" applyFont="1" applyFill="1" applyBorder="1" applyAlignment="1">
      <alignment horizontal="center"/>
    </xf>
    <xf numFmtId="0" fontId="9" fillId="4" borderId="5" xfId="0" applyFont="1" applyFill="1" applyBorder="1" applyAlignment="1">
      <alignment horizontal="left" vertical="center" wrapText="1"/>
    </xf>
    <xf numFmtId="0" fontId="15" fillId="8" borderId="0" xfId="0" applyFont="1" applyFill="1" applyAlignment="1">
      <alignment horizontal="center"/>
    </xf>
    <xf numFmtId="0" fontId="18" fillId="9" borderId="0" xfId="0" applyFont="1" applyFill="1" applyAlignment="1">
      <alignment horizontal="center" vertical="center"/>
    </xf>
    <xf numFmtId="0" fontId="18" fillId="9" borderId="0" xfId="0" applyFont="1" applyFill="1" applyAlignment="1">
      <alignment horizontal="left" vertical="center"/>
    </xf>
    <xf numFmtId="4" fontId="18" fillId="9" borderId="0" xfId="0" applyNumberFormat="1" applyFont="1" applyFill="1" applyAlignment="1">
      <alignment horizontal="left" vertical="center"/>
    </xf>
    <xf numFmtId="0" fontId="24" fillId="5" borderId="0" xfId="0" applyFont="1" applyFill="1" applyAlignment="1">
      <alignment horizontal="left" vertical="center"/>
    </xf>
    <xf numFmtId="164" fontId="17" fillId="2" borderId="7" xfId="0" applyNumberFormat="1" applyFont="1" applyFill="1" applyBorder="1" applyAlignment="1">
      <alignment horizontal="left"/>
    </xf>
    <xf numFmtId="14" fontId="0" fillId="2" borderId="0" xfId="0" applyNumberFormat="1" applyFill="1" applyAlignment="1">
      <alignment horizontal="center"/>
    </xf>
    <xf numFmtId="1" fontId="0" fillId="4" borderId="7" xfId="0" applyNumberFormat="1" applyFill="1" applyBorder="1" applyAlignment="1">
      <alignment horizontal="center"/>
    </xf>
    <xf numFmtId="0" fontId="17" fillId="2" borderId="7" xfId="0" applyFont="1" applyFill="1" applyBorder="1" applyAlignment="1">
      <alignment horizontal="center"/>
    </xf>
    <xf numFmtId="0" fontId="9" fillId="4" borderId="0" xfId="0" applyFont="1" applyFill="1" applyAlignment="1">
      <alignment horizontal="left" vertical="center" wrapText="1"/>
    </xf>
    <xf numFmtId="0" fontId="20" fillId="4" borderId="0" xfId="0" applyFont="1" applyFill="1" applyAlignment="1">
      <alignment horizontal="center"/>
    </xf>
    <xf numFmtId="0" fontId="21" fillId="4" borderId="0" xfId="0" applyFont="1" applyFill="1" applyAlignment="1">
      <alignment horizontal="center"/>
    </xf>
    <xf numFmtId="0" fontId="12" fillId="5" borderId="0" xfId="0" applyFont="1" applyFill="1" applyAlignment="1">
      <alignment horizontal="center" vertical="center" wrapText="1"/>
    </xf>
    <xf numFmtId="0" fontId="6" fillId="5" borderId="0" xfId="0" applyFont="1" applyFill="1" applyAlignment="1">
      <alignment vertical="center" wrapText="1"/>
    </xf>
    <xf numFmtId="0" fontId="6" fillId="8" borderId="0" xfId="0" applyFont="1" applyFill="1" applyAlignment="1">
      <alignment vertical="center" wrapText="1"/>
    </xf>
    <xf numFmtId="0" fontId="23" fillId="5" borderId="0" xfId="0" applyFont="1" applyFill="1" applyAlignment="1">
      <alignment horizontal="center" vertical="center" wrapText="1"/>
    </xf>
    <xf numFmtId="1" fontId="6" fillId="5" borderId="0" xfId="0" applyNumberFormat="1" applyFont="1" applyFill="1" applyAlignment="1">
      <alignment horizontal="center" vertical="center" wrapText="1"/>
    </xf>
    <xf numFmtId="1" fontId="6" fillId="8" borderId="0" xfId="0" applyNumberFormat="1" applyFont="1" applyFill="1" applyAlignment="1">
      <alignment horizontal="center" vertical="center" wrapText="1"/>
    </xf>
    <xf numFmtId="0" fontId="15" fillId="10" borderId="0" xfId="0" applyFont="1" applyFill="1" applyAlignment="1">
      <alignment horizontal="center"/>
    </xf>
    <xf numFmtId="0" fontId="23" fillId="10" borderId="0" xfId="0" applyFont="1" applyFill="1" applyAlignment="1">
      <alignment horizontal="center" vertical="center" wrapText="1"/>
    </xf>
    <xf numFmtId="1" fontId="6" fillId="10" borderId="0" xfId="0" applyNumberFormat="1" applyFont="1" applyFill="1" applyAlignment="1">
      <alignment horizontal="center" vertical="center" wrapText="1"/>
    </xf>
    <xf numFmtId="0" fontId="6" fillId="10" borderId="0" xfId="0" applyFont="1" applyFill="1" applyAlignment="1">
      <alignment vertical="center" wrapText="1"/>
    </xf>
    <xf numFmtId="0" fontId="27" fillId="4" borderId="0" xfId="0" applyFont="1" applyFill="1" applyAlignment="1">
      <alignment horizontal="center"/>
    </xf>
    <xf numFmtId="3" fontId="18" fillId="9" borderId="0" xfId="0" applyNumberFormat="1" applyFont="1" applyFill="1" applyAlignment="1">
      <alignment horizontal="center" vertical="center"/>
    </xf>
    <xf numFmtId="14" fontId="30" fillId="2" borderId="0" xfId="0" applyNumberFormat="1" applyFont="1" applyFill="1" applyAlignment="1">
      <alignment horizontal="center"/>
    </xf>
    <xf numFmtId="0" fontId="20" fillId="4" borderId="9" xfId="0" applyFont="1" applyFill="1" applyBorder="1" applyAlignment="1">
      <alignment horizontal="center"/>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9" fillId="4" borderId="15" xfId="0" applyFont="1" applyFill="1" applyBorder="1" applyAlignment="1">
      <alignment horizontal="left" vertical="center" wrapText="1"/>
    </xf>
    <xf numFmtId="0" fontId="10" fillId="2" borderId="15" xfId="0" applyFont="1" applyFill="1" applyBorder="1" applyAlignment="1">
      <alignment vertical="center" wrapText="1"/>
    </xf>
    <xf numFmtId="166" fontId="0" fillId="11" borderId="17" xfId="0" applyNumberFormat="1" applyFill="1" applyBorder="1" applyAlignment="1">
      <alignment horizontal="center"/>
    </xf>
    <xf numFmtId="4" fontId="13" fillId="7" borderId="16" xfId="0" applyNumberFormat="1" applyFont="1" applyFill="1" applyBorder="1" applyAlignment="1">
      <alignment horizontal="center"/>
    </xf>
    <xf numFmtId="4" fontId="13" fillId="7" borderId="17" xfId="0" applyNumberFormat="1" applyFont="1" applyFill="1" applyBorder="1" applyAlignment="1">
      <alignment horizontal="center"/>
    </xf>
    <xf numFmtId="4" fontId="13" fillId="7" borderId="19" xfId="0" applyNumberFormat="1" applyFont="1" applyFill="1" applyBorder="1" applyAlignment="1">
      <alignment horizontal="center"/>
    </xf>
    <xf numFmtId="0" fontId="0" fillId="0" borderId="0" xfId="0" applyAlignment="1">
      <alignment vertical="center"/>
    </xf>
    <xf numFmtId="0" fontId="9" fillId="0" borderId="0" xfId="0" applyFont="1" applyAlignment="1">
      <alignment vertical="center"/>
    </xf>
    <xf numFmtId="14" fontId="0" fillId="0" borderId="0" xfId="0" applyNumberFormat="1" applyAlignment="1">
      <alignment vertical="center"/>
    </xf>
    <xf numFmtId="0" fontId="23" fillId="8" borderId="0" xfId="0" applyFont="1" applyFill="1" applyAlignment="1">
      <alignment horizontal="center"/>
    </xf>
    <xf numFmtId="0" fontId="17" fillId="0" borderId="0" xfId="0" applyFont="1" applyAlignment="1">
      <alignment vertical="center"/>
    </xf>
    <xf numFmtId="0" fontId="3" fillId="0" borderId="0" xfId="0" applyFont="1" applyAlignment="1">
      <alignment vertical="center"/>
    </xf>
    <xf numFmtId="0" fontId="33" fillId="2" borderId="1" xfId="0" applyFont="1" applyFill="1" applyBorder="1"/>
    <xf numFmtId="0" fontId="19" fillId="2" borderId="0" xfId="0" applyFont="1" applyFill="1"/>
    <xf numFmtId="0" fontId="14" fillId="2" borderId="1" xfId="0" applyFont="1" applyFill="1" applyBorder="1"/>
    <xf numFmtId="0" fontId="14" fillId="2" borderId="2" xfId="0" applyFont="1" applyFill="1" applyBorder="1"/>
    <xf numFmtId="0" fontId="14" fillId="2" borderId="1" xfId="0" applyFont="1" applyFill="1" applyBorder="1" applyAlignment="1">
      <alignment horizontal="right"/>
    </xf>
    <xf numFmtId="0" fontId="0" fillId="0" borderId="20" xfId="0" applyBorder="1" applyAlignment="1">
      <alignment vertical="center"/>
    </xf>
    <xf numFmtId="0" fontId="0" fillId="0" borderId="21" xfId="0" applyBorder="1" applyAlignment="1">
      <alignment vertical="center"/>
    </xf>
    <xf numFmtId="0" fontId="15" fillId="12" borderId="0" xfId="0" applyFont="1" applyFill="1" applyAlignment="1">
      <alignment horizontal="center"/>
    </xf>
    <xf numFmtId="0" fontId="23" fillId="12" borderId="0" xfId="0" applyFont="1" applyFill="1" applyAlignment="1">
      <alignment horizontal="center"/>
    </xf>
    <xf numFmtId="1" fontId="6" fillId="12" borderId="0" xfId="0" applyNumberFormat="1" applyFont="1" applyFill="1" applyAlignment="1">
      <alignment horizontal="center" vertical="center" wrapText="1"/>
    </xf>
    <xf numFmtId="0" fontId="6" fillId="12" borderId="0" xfId="0" applyFont="1" applyFill="1" applyAlignment="1">
      <alignment vertical="center" wrapText="1"/>
    </xf>
    <xf numFmtId="0" fontId="22" fillId="4" borderId="0" xfId="0" applyFont="1" applyFill="1" applyAlignment="1">
      <alignment horizontal="center"/>
    </xf>
    <xf numFmtId="14" fontId="0" fillId="0" borderId="22" xfId="0" applyNumberFormat="1" applyBorder="1" applyAlignment="1">
      <alignment horizontal="center" vertical="center"/>
    </xf>
    <xf numFmtId="14" fontId="3" fillId="0" borderId="0" xfId="0" applyNumberFormat="1" applyFont="1" applyAlignment="1">
      <alignment horizontal="center" vertical="center"/>
    </xf>
    <xf numFmtId="0" fontId="1" fillId="0" borderId="0" xfId="0" applyFont="1" applyAlignment="1">
      <alignment vertical="center"/>
    </xf>
    <xf numFmtId="14" fontId="17" fillId="0" borderId="0" xfId="0" applyNumberFormat="1" applyFont="1" applyAlignment="1">
      <alignment vertical="center"/>
    </xf>
    <xf numFmtId="0" fontId="35" fillId="2" borderId="10" xfId="0" applyFont="1" applyFill="1" applyBorder="1"/>
    <xf numFmtId="165" fontId="35" fillId="2" borderId="11" xfId="0" applyNumberFormat="1" applyFont="1" applyFill="1" applyBorder="1" applyAlignment="1">
      <alignment horizontal="left"/>
    </xf>
    <xf numFmtId="1" fontId="36" fillId="4" borderId="11" xfId="0" applyNumberFormat="1" applyFont="1" applyFill="1" applyBorder="1" applyAlignment="1">
      <alignment horizontal="center"/>
    </xf>
    <xf numFmtId="166" fontId="36" fillId="11" borderId="18" xfId="0" applyNumberFormat="1" applyFont="1" applyFill="1" applyBorder="1" applyAlignment="1">
      <alignment horizontal="center"/>
    </xf>
    <xf numFmtId="1" fontId="36" fillId="4" borderId="23" xfId="0" applyNumberFormat="1" applyFont="1" applyFill="1" applyBorder="1" applyAlignment="1">
      <alignment horizontal="center"/>
    </xf>
    <xf numFmtId="14" fontId="0" fillId="2" borderId="0" xfId="0" applyNumberFormat="1" applyFill="1" applyAlignment="1">
      <alignment horizontal="left"/>
    </xf>
    <xf numFmtId="0" fontId="5" fillId="2" borderId="0" xfId="0" applyFont="1" applyFill="1" applyAlignment="1">
      <alignment horizontal="center" vertical="center" wrapText="1"/>
    </xf>
    <xf numFmtId="0" fontId="31" fillId="6" borderId="0" xfId="0" applyFont="1" applyFill="1" applyAlignment="1">
      <alignment horizontal="center" vertical="center"/>
    </xf>
    <xf numFmtId="0" fontId="6" fillId="10" borderId="8" xfId="0" applyFont="1" applyFill="1" applyBorder="1" applyAlignment="1">
      <alignment horizontal="left" vertical="center" wrapText="1"/>
    </xf>
    <xf numFmtId="0" fontId="6" fillId="5" borderId="0" xfId="0" applyFont="1" applyFill="1" applyAlignment="1">
      <alignment horizontal="left" vertical="center" wrapText="1"/>
    </xf>
    <xf numFmtId="0" fontId="6" fillId="8" borderId="8" xfId="0" applyFont="1" applyFill="1" applyBorder="1" applyAlignment="1">
      <alignment horizontal="left" vertical="center" wrapText="1"/>
    </xf>
    <xf numFmtId="0" fontId="6" fillId="12" borderId="8" xfId="0" applyFont="1" applyFill="1" applyBorder="1" applyAlignment="1">
      <alignment horizontal="left" vertical="center" wrapText="1"/>
    </xf>
    <xf numFmtId="0" fontId="31" fillId="6" borderId="0" xfId="0" applyFont="1" applyFill="1" applyAlignment="1">
      <alignment horizontal="center" vertical="center" wrapText="1"/>
    </xf>
  </cellXfs>
  <cellStyles count="5">
    <cellStyle name="Normal" xfId="0" builtinId="0"/>
    <cellStyle name="Normal 2" xfId="2" xr:uid="{00000000-0005-0000-0000-000001000000}"/>
    <cellStyle name="Normal 2 2" xfId="4" xr:uid="{00000000-0005-0000-0000-000002000000}"/>
    <cellStyle name="Normal 3" xfId="1" xr:uid="{00000000-0005-0000-0000-000003000000}"/>
    <cellStyle name="Normal 4" xfId="3" xr:uid="{00000000-0005-0000-0000-000004000000}"/>
  </cellStyles>
  <dxfs count="5">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9E7"/>
      <color rgb="FFF6F8FC"/>
      <color rgb="FFF1F6E2"/>
      <color rgb="FFE16618"/>
      <color rgb="FF678CD1"/>
      <color rgb="FFECF0F8"/>
      <color rgb="FFE5D054"/>
      <color rgb="FFACC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520700</xdr:colOff>
      <xdr:row>6</xdr:row>
      <xdr:rowOff>520700</xdr:rowOff>
    </xdr:to>
    <xdr:pic>
      <xdr:nvPicPr>
        <xdr:cNvPr id="2" name="Graphic 1" descr="Information">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twoCellAnchor editAs="oneCell">
    <xdr:from>
      <xdr:col>0</xdr:col>
      <xdr:colOff>114300</xdr:colOff>
      <xdr:row>6</xdr:row>
      <xdr:rowOff>114300</xdr:rowOff>
    </xdr:from>
    <xdr:to>
      <xdr:col>0</xdr:col>
      <xdr:colOff>520700</xdr:colOff>
      <xdr:row>6</xdr:row>
      <xdr:rowOff>520700</xdr:rowOff>
    </xdr:to>
    <xdr:pic>
      <xdr:nvPicPr>
        <xdr:cNvPr id="3" name="Graphic 1" descr="Information">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1981200"/>
          <a:ext cx="406400" cy="406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520700</xdr:colOff>
      <xdr:row>6</xdr:row>
      <xdr:rowOff>520700</xdr:rowOff>
    </xdr:to>
    <xdr:pic>
      <xdr:nvPicPr>
        <xdr:cNvPr id="2" name="Graphic 1" descr="Information">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3</xdr:row>
      <xdr:rowOff>104775</xdr:rowOff>
    </xdr:from>
    <xdr:to>
      <xdr:col>0</xdr:col>
      <xdr:colOff>549275</xdr:colOff>
      <xdr:row>3</xdr:row>
      <xdr:rowOff>511175</xdr:rowOff>
    </xdr:to>
    <xdr:pic>
      <xdr:nvPicPr>
        <xdr:cNvPr id="2" name="Graphic 1" descr="Information">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66775" y="1457325"/>
          <a:ext cx="406400" cy="4064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Valérie BOUF LE PIVERT" id="{0F60A1B1-E6D8-4A51-8A54-C87DAC063A7D}" userId="S::Arima1@arimaconsult.onmicrosoft.com::99d7d14c-5ea9-4cbd-93df-12a670a1ab04"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1-31T19:03:24.00" personId="{0F60A1B1-E6D8-4A51-8A54-C87DAC063A7D}" id="{E1BB6CC1-B07F-427C-B3B3-5EA9186ABC52}">
    <text>Où sont les trotinettes, deux roues à moteur</text>
  </threadedComment>
  <threadedComment ref="C4" dT="2022-01-31T19:05:37.14" personId="{0F60A1B1-E6D8-4A51-8A54-C87DAC063A7D}" id="{1D75C4D9-D7F5-48BC-B646-989C86B6DAD6}">
    <text>A mon avis il faudrait mieux pouvoir calaculer le nombre de véhicules légers de moins ou de plus de 7 ans et pour les lourds les véhicules de moins ou de plus de 12 ans, ce qui nous permettrait de savoir si le parc est dans sa quasi totalité assuré en tous risques ou en garanties minimales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Q37"/>
  <sheetViews>
    <sheetView workbookViewId="0">
      <selection activeCell="C8" sqref="C8:D13"/>
    </sheetView>
  </sheetViews>
  <sheetFormatPr baseColWidth="10" defaultColWidth="10.7109375" defaultRowHeight="15" x14ac:dyDescent="0.25"/>
  <cols>
    <col min="1" max="1" width="8.42578125" style="2" customWidth="1"/>
    <col min="2" max="2" width="10.7109375" style="2"/>
    <col min="3" max="3" width="49.28515625" style="2" customWidth="1"/>
    <col min="4" max="4" width="29" style="2" customWidth="1"/>
    <col min="5" max="5" width="22.42578125" style="2" bestFit="1" customWidth="1"/>
    <col min="6" max="6" width="70.7109375" style="2" customWidth="1"/>
    <col min="7" max="7" width="26.28515625" style="2" customWidth="1"/>
    <col min="8" max="13" width="10.7109375" style="2"/>
    <col min="14" max="14" width="0" style="2" hidden="1" customWidth="1"/>
    <col min="15" max="15" width="28.42578125" style="2" hidden="1" customWidth="1"/>
    <col min="16" max="20" width="0" style="2" hidden="1" customWidth="1"/>
    <col min="21" max="16384" width="10.7109375" style="2"/>
  </cols>
  <sheetData>
    <row r="1" spans="1:17" ht="36" customHeight="1" x14ac:dyDescent="0.25">
      <c r="A1" s="88" t="s">
        <v>50</v>
      </c>
      <c r="B1" s="88"/>
      <c r="C1" s="88"/>
      <c r="D1" s="88"/>
      <c r="E1" s="88"/>
      <c r="F1" s="88"/>
    </row>
    <row r="2" spans="1:17" ht="19.5" customHeight="1" x14ac:dyDescent="0.25">
      <c r="F2" s="10"/>
    </row>
    <row r="3" spans="1:17" ht="19.5" customHeight="1" x14ac:dyDescent="0.25">
      <c r="D3" s="26" t="s">
        <v>4</v>
      </c>
      <c r="E3" s="24">
        <f>COUNTA(C8:C32)</f>
        <v>0</v>
      </c>
      <c r="F3" s="10"/>
    </row>
    <row r="4" spans="1:17" ht="19.5" customHeight="1" x14ac:dyDescent="0.25">
      <c r="B4" s="4"/>
      <c r="C4" s="4"/>
      <c r="D4" s="26" t="s">
        <v>19</v>
      </c>
      <c r="E4" s="25">
        <f>SUM(E8:E32)</f>
        <v>0</v>
      </c>
      <c r="F4" s="10"/>
    </row>
    <row r="5" spans="1:17" ht="21.4" customHeight="1" x14ac:dyDescent="0.25">
      <c r="B5" s="3"/>
      <c r="C5" s="3"/>
      <c r="D5" s="3"/>
      <c r="E5" s="3"/>
      <c r="F5" s="3"/>
    </row>
    <row r="6" spans="1:17" ht="31.5" customHeight="1" x14ac:dyDescent="0.25">
      <c r="A6" s="5"/>
      <c r="B6" s="48" t="s">
        <v>0</v>
      </c>
      <c r="C6" s="50" t="s">
        <v>2</v>
      </c>
      <c r="D6" s="50" t="s">
        <v>3</v>
      </c>
      <c r="E6" s="50" t="s">
        <v>5</v>
      </c>
      <c r="F6" s="50" t="s">
        <v>44</v>
      </c>
      <c r="G6" s="49" t="s">
        <v>45</v>
      </c>
    </row>
    <row r="7" spans="1:17" ht="52.9" customHeight="1" thickBot="1" x14ac:dyDescent="0.3">
      <c r="A7" s="8"/>
      <c r="B7" s="21" t="s">
        <v>28</v>
      </c>
      <c r="C7" s="51" t="s">
        <v>47</v>
      </c>
      <c r="D7" s="51" t="s">
        <v>48</v>
      </c>
      <c r="E7" s="51" t="s">
        <v>49</v>
      </c>
      <c r="F7" s="52" t="s">
        <v>51</v>
      </c>
      <c r="G7" s="51" t="s">
        <v>52</v>
      </c>
    </row>
    <row r="8" spans="1:17" ht="16.899999999999999" customHeight="1" x14ac:dyDescent="0.25">
      <c r="A8" s="19"/>
      <c r="B8" s="19">
        <f>IF(C8&lt;&gt;0,1,0)</f>
        <v>0</v>
      </c>
      <c r="C8" s="16"/>
      <c r="D8" s="13"/>
      <c r="E8" s="56"/>
      <c r="F8" s="13"/>
      <c r="G8" s="13"/>
    </row>
    <row r="9" spans="1:17" ht="16.899999999999999" customHeight="1" x14ac:dyDescent="0.25">
      <c r="A9" s="19"/>
      <c r="B9" s="19">
        <f>IF(C9&lt;&gt;0,B8+1,0)</f>
        <v>0</v>
      </c>
      <c r="C9" s="67"/>
      <c r="D9" s="68"/>
      <c r="E9" s="57"/>
      <c r="F9" s="14"/>
      <c r="G9" s="14"/>
    </row>
    <row r="10" spans="1:17" ht="16.899999999999999" customHeight="1" x14ac:dyDescent="0.25">
      <c r="A10" s="19"/>
      <c r="B10" s="19">
        <f t="shared" ref="B10:B32" si="0">IF(C10&lt;&gt;0,B9+1,0)</f>
        <v>0</v>
      </c>
      <c r="C10" s="67"/>
      <c r="D10" s="68"/>
      <c r="E10" s="57"/>
      <c r="F10" s="14"/>
      <c r="G10" s="14"/>
    </row>
    <row r="11" spans="1:17" ht="16.899999999999999" customHeight="1" x14ac:dyDescent="0.25">
      <c r="A11" s="19"/>
      <c r="B11" s="19">
        <f t="shared" si="0"/>
        <v>0</v>
      </c>
      <c r="C11" s="69"/>
      <c r="D11" s="68"/>
      <c r="E11" s="57"/>
      <c r="F11" s="14"/>
      <c r="G11" s="14"/>
    </row>
    <row r="12" spans="1:17" ht="16.899999999999999" customHeight="1" x14ac:dyDescent="0.25">
      <c r="A12" s="19"/>
      <c r="B12" s="19">
        <f t="shared" si="0"/>
        <v>0</v>
      </c>
      <c r="C12" s="69"/>
      <c r="D12" s="68"/>
      <c r="E12" s="57"/>
      <c r="F12" s="14"/>
      <c r="G12" s="14"/>
      <c r="O12" s="2" t="s">
        <v>6</v>
      </c>
      <c r="Q12" s="2" t="s">
        <v>11</v>
      </c>
    </row>
    <row r="13" spans="1:17" ht="16.899999999999999" customHeight="1" x14ac:dyDescent="0.25">
      <c r="A13" s="19"/>
      <c r="B13" s="19">
        <f t="shared" si="0"/>
        <v>0</v>
      </c>
      <c r="C13" s="67"/>
      <c r="D13" s="68"/>
      <c r="E13" s="57"/>
      <c r="F13" s="14"/>
      <c r="G13" s="14"/>
      <c r="O13" s="2" t="s">
        <v>7</v>
      </c>
      <c r="Q13" s="2" t="s">
        <v>12</v>
      </c>
    </row>
    <row r="14" spans="1:17" ht="16.899999999999999" customHeight="1" x14ac:dyDescent="0.25">
      <c r="A14" s="19"/>
      <c r="B14" s="19">
        <f t="shared" si="0"/>
        <v>0</v>
      </c>
      <c r="C14" s="17"/>
      <c r="D14" s="14"/>
      <c r="E14" s="57"/>
      <c r="F14" s="14"/>
      <c r="G14" s="14"/>
      <c r="O14" s="2" t="s">
        <v>8</v>
      </c>
      <c r="Q14" s="2" t="s">
        <v>15</v>
      </c>
    </row>
    <row r="15" spans="1:17" ht="16.899999999999999" customHeight="1" x14ac:dyDescent="0.25">
      <c r="A15" s="19"/>
      <c r="B15" s="19">
        <f t="shared" si="0"/>
        <v>0</v>
      </c>
      <c r="C15" s="17"/>
      <c r="D15" s="14"/>
      <c r="E15" s="57"/>
      <c r="F15" s="14"/>
      <c r="G15" s="14"/>
      <c r="O15" s="2" t="s">
        <v>9</v>
      </c>
      <c r="Q15" s="2" t="s">
        <v>13</v>
      </c>
    </row>
    <row r="16" spans="1:17" ht="16.899999999999999" customHeight="1" x14ac:dyDescent="0.25">
      <c r="A16" s="19"/>
      <c r="B16" s="19">
        <f t="shared" si="0"/>
        <v>0</v>
      </c>
      <c r="C16" s="17"/>
      <c r="D16" s="14"/>
      <c r="E16" s="57"/>
      <c r="F16" s="14"/>
      <c r="G16" s="14"/>
      <c r="Q16" s="2" t="s">
        <v>14</v>
      </c>
    </row>
    <row r="17" spans="1:17" ht="16.899999999999999" customHeight="1" x14ac:dyDescent="0.25">
      <c r="A17" s="19"/>
      <c r="B17" s="19">
        <f t="shared" si="0"/>
        <v>0</v>
      </c>
      <c r="C17" s="17"/>
      <c r="D17" s="14"/>
      <c r="E17" s="57"/>
      <c r="F17" s="14"/>
      <c r="G17" s="14"/>
      <c r="Q17" s="2" t="s">
        <v>16</v>
      </c>
    </row>
    <row r="18" spans="1:17" ht="16.899999999999999" customHeight="1" x14ac:dyDescent="0.25">
      <c r="A18" s="19"/>
      <c r="B18" s="19">
        <f t="shared" si="0"/>
        <v>0</v>
      </c>
      <c r="C18" s="17"/>
      <c r="D18" s="14"/>
      <c r="E18" s="57"/>
      <c r="F18" s="14"/>
      <c r="G18" s="14"/>
      <c r="Q18" s="2" t="s">
        <v>17</v>
      </c>
    </row>
    <row r="19" spans="1:17" ht="16.899999999999999" customHeight="1" x14ac:dyDescent="0.25">
      <c r="A19" s="19"/>
      <c r="B19" s="19">
        <f t="shared" si="0"/>
        <v>0</v>
      </c>
      <c r="C19" s="17"/>
      <c r="D19" s="14"/>
      <c r="E19" s="57"/>
      <c r="F19" s="14"/>
      <c r="G19" s="14"/>
    </row>
    <row r="20" spans="1:17" ht="16.899999999999999" customHeight="1" x14ac:dyDescent="0.25">
      <c r="A20" s="19"/>
      <c r="B20" s="19">
        <f t="shared" si="0"/>
        <v>0</v>
      </c>
      <c r="C20" s="17"/>
      <c r="D20" s="14"/>
      <c r="E20" s="57"/>
      <c r="F20" s="14"/>
      <c r="G20" s="14"/>
    </row>
    <row r="21" spans="1:17" ht="16.899999999999999" customHeight="1" x14ac:dyDescent="0.25">
      <c r="A21" s="19"/>
      <c r="B21" s="19">
        <f t="shared" si="0"/>
        <v>0</v>
      </c>
      <c r="C21" s="17"/>
      <c r="D21" s="14"/>
      <c r="E21" s="57"/>
      <c r="F21" s="14"/>
      <c r="G21" s="14"/>
    </row>
    <row r="22" spans="1:17" ht="16.899999999999999" customHeight="1" x14ac:dyDescent="0.25">
      <c r="A22" s="19"/>
      <c r="B22" s="19">
        <f t="shared" si="0"/>
        <v>0</v>
      </c>
      <c r="C22" s="17"/>
      <c r="D22" s="14"/>
      <c r="E22" s="57"/>
      <c r="F22" s="14"/>
      <c r="G22" s="14"/>
    </row>
    <row r="23" spans="1:17" ht="16.899999999999999" customHeight="1" x14ac:dyDescent="0.25">
      <c r="A23" s="19"/>
      <c r="B23" s="19">
        <f t="shared" si="0"/>
        <v>0</v>
      </c>
      <c r="C23" s="17"/>
      <c r="D23" s="14"/>
      <c r="E23" s="57"/>
      <c r="F23" s="14"/>
      <c r="G23" s="14"/>
    </row>
    <row r="24" spans="1:17" ht="16.899999999999999" customHeight="1" x14ac:dyDescent="0.25">
      <c r="A24" s="19"/>
      <c r="B24" s="19">
        <f t="shared" si="0"/>
        <v>0</v>
      </c>
      <c r="C24" s="17"/>
      <c r="D24" s="14"/>
      <c r="E24" s="57"/>
      <c r="F24" s="14"/>
      <c r="G24" s="14"/>
    </row>
    <row r="25" spans="1:17" ht="16.899999999999999" customHeight="1" x14ac:dyDescent="0.25">
      <c r="A25" s="19"/>
      <c r="B25" s="19">
        <f t="shared" si="0"/>
        <v>0</v>
      </c>
      <c r="C25" s="17"/>
      <c r="D25" s="14"/>
      <c r="E25" s="57"/>
      <c r="F25" s="14"/>
      <c r="G25" s="14"/>
    </row>
    <row r="26" spans="1:17" ht="16.899999999999999" customHeight="1" x14ac:dyDescent="0.25">
      <c r="A26" s="19"/>
      <c r="B26" s="19">
        <f t="shared" si="0"/>
        <v>0</v>
      </c>
      <c r="C26" s="17"/>
      <c r="D26" s="14"/>
      <c r="E26" s="57"/>
      <c r="F26" s="14"/>
      <c r="G26" s="14"/>
    </row>
    <row r="27" spans="1:17" ht="16.899999999999999" customHeight="1" x14ac:dyDescent="0.25">
      <c r="A27" s="19"/>
      <c r="B27" s="19">
        <f t="shared" si="0"/>
        <v>0</v>
      </c>
      <c r="C27" s="17"/>
      <c r="D27" s="14"/>
      <c r="E27" s="57"/>
      <c r="F27" s="14"/>
      <c r="G27" s="14"/>
    </row>
    <row r="28" spans="1:17" ht="16.899999999999999" customHeight="1" x14ac:dyDescent="0.25">
      <c r="A28" s="19"/>
      <c r="B28" s="19">
        <f t="shared" si="0"/>
        <v>0</v>
      </c>
      <c r="C28" s="17"/>
      <c r="D28" s="14"/>
      <c r="E28" s="57"/>
      <c r="F28" s="14"/>
      <c r="G28" s="14"/>
    </row>
    <row r="29" spans="1:17" ht="16.899999999999999" customHeight="1" x14ac:dyDescent="0.25">
      <c r="A29" s="19"/>
      <c r="B29" s="19">
        <f t="shared" si="0"/>
        <v>0</v>
      </c>
      <c r="C29" s="17"/>
      <c r="D29" s="14"/>
      <c r="E29" s="57"/>
      <c r="F29" s="14"/>
      <c r="G29" s="14"/>
    </row>
    <row r="30" spans="1:17" ht="16.899999999999999" customHeight="1" x14ac:dyDescent="0.25">
      <c r="A30" s="19"/>
      <c r="B30" s="19">
        <f t="shared" si="0"/>
        <v>0</v>
      </c>
      <c r="C30" s="17"/>
      <c r="D30" s="14"/>
      <c r="E30" s="57"/>
      <c r="F30" s="14"/>
      <c r="G30" s="14"/>
    </row>
    <row r="31" spans="1:17" ht="16.899999999999999" customHeight="1" x14ac:dyDescent="0.25">
      <c r="A31" s="19"/>
      <c r="B31" s="19">
        <f t="shared" si="0"/>
        <v>0</v>
      </c>
      <c r="C31" s="17"/>
      <c r="D31" s="14"/>
      <c r="E31" s="57"/>
      <c r="F31" s="14"/>
      <c r="G31" s="14"/>
    </row>
    <row r="32" spans="1:17" ht="16.899999999999999" customHeight="1" thickBot="1" x14ac:dyDescent="0.3">
      <c r="A32" s="8"/>
      <c r="B32" s="20">
        <f t="shared" si="0"/>
        <v>0</v>
      </c>
      <c r="C32" s="18"/>
      <c r="D32" s="15"/>
      <c r="E32" s="58"/>
      <c r="F32" s="15"/>
      <c r="G32" s="15"/>
    </row>
    <row r="36" spans="3:8" x14ac:dyDescent="0.25">
      <c r="C36" s="66"/>
      <c r="G36" s="87"/>
      <c r="H36" s="87"/>
    </row>
    <row r="37" spans="3:8" x14ac:dyDescent="0.25">
      <c r="G37" s="87"/>
      <c r="H37" s="87"/>
    </row>
  </sheetData>
  <mergeCells count="2">
    <mergeCell ref="G36:H37"/>
    <mergeCell ref="A1:F1"/>
  </mergeCells>
  <conditionalFormatting sqref="A8:A31">
    <cfRule type="cellIs" dxfId="4" priority="2" operator="equal">
      <formula>0</formula>
    </cfRule>
  </conditionalFormatting>
  <conditionalFormatting sqref="B8:B32">
    <cfRule type="cellIs" dxfId="3" priority="1" operator="equal">
      <formula>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sheetPr>
  <dimension ref="A1:X24"/>
  <sheetViews>
    <sheetView topLeftCell="A3" zoomScale="90" zoomScaleNormal="90" workbookViewId="0">
      <selection activeCell="K11" sqref="K11:K18"/>
    </sheetView>
  </sheetViews>
  <sheetFormatPr baseColWidth="10" defaultColWidth="10.7109375" defaultRowHeight="15" x14ac:dyDescent="0.25"/>
  <cols>
    <col min="1" max="1" width="8.42578125" style="2" customWidth="1"/>
    <col min="2" max="2" width="10.7109375" style="2"/>
    <col min="3" max="3" width="34.28515625" style="2" customWidth="1"/>
    <col min="4" max="4" width="52" style="2" customWidth="1"/>
    <col min="5" max="5" width="20.28515625" style="2" customWidth="1"/>
    <col min="6" max="6" width="18.7109375" style="2" bestFit="1" customWidth="1"/>
    <col min="7" max="7" width="15.28515625" style="2" customWidth="1"/>
    <col min="8" max="8" width="10.28515625" style="2" customWidth="1"/>
    <col min="9" max="9" width="14" style="2" customWidth="1"/>
    <col min="10" max="11" width="14.7109375" style="2" customWidth="1"/>
    <col min="12" max="12" width="39.28515625" style="2" customWidth="1"/>
    <col min="13" max="19" width="10.7109375" style="2"/>
    <col min="20" max="20" width="10.7109375" style="2" customWidth="1"/>
    <col min="21" max="21" width="34.7109375" style="2" customWidth="1"/>
    <col min="22" max="26" width="10.7109375" style="2" customWidth="1"/>
    <col min="27" max="16384" width="10.7109375" style="2"/>
  </cols>
  <sheetData>
    <row r="1" spans="1:24" ht="36" customHeight="1" x14ac:dyDescent="0.25">
      <c r="A1" s="88" t="s">
        <v>46</v>
      </c>
      <c r="B1" s="88"/>
      <c r="C1" s="88"/>
      <c r="D1" s="88"/>
      <c r="E1" s="88"/>
      <c r="F1" s="88"/>
      <c r="G1" s="88"/>
      <c r="H1" s="88"/>
      <c r="I1" s="88"/>
      <c r="J1" s="88"/>
      <c r="K1" s="88"/>
      <c r="L1" s="88"/>
    </row>
    <row r="2" spans="1:24" ht="20.25" customHeight="1" x14ac:dyDescent="0.25">
      <c r="B2" s="1"/>
      <c r="C2" s="1"/>
      <c r="F2" s="1"/>
      <c r="G2" s="1"/>
      <c r="H2" s="1"/>
      <c r="I2" s="1"/>
      <c r="J2" s="1"/>
      <c r="K2" s="1"/>
      <c r="L2" s="1"/>
    </row>
    <row r="3" spans="1:24" ht="19.5" customHeight="1" x14ac:dyDescent="0.25">
      <c r="C3" s="26" t="s">
        <v>42</v>
      </c>
      <c r="D3" s="23">
        <f>IF(B8=0,0,B8+B10+B15+B22)</f>
        <v>8</v>
      </c>
      <c r="F3" s="10"/>
      <c r="G3" s="10"/>
      <c r="H3" s="10"/>
      <c r="I3" s="1"/>
      <c r="J3" s="1"/>
      <c r="K3" s="1"/>
      <c r="L3" s="1"/>
    </row>
    <row r="4" spans="1:24" ht="19.5" customHeight="1" x14ac:dyDescent="0.25">
      <c r="C4" s="26" t="s">
        <v>43</v>
      </c>
      <c r="D4" s="45">
        <f ca="1">IF($G$8&gt;0,AVERAGE(G8,G10,G15),0)</f>
        <v>0</v>
      </c>
      <c r="F4" s="10"/>
      <c r="G4" s="10"/>
      <c r="H4" s="10"/>
      <c r="I4" s="1"/>
      <c r="J4" s="1"/>
      <c r="K4" s="1"/>
      <c r="L4" s="1"/>
    </row>
    <row r="5" spans="1:24" ht="21.4" customHeight="1" x14ac:dyDescent="0.25">
      <c r="B5" s="3"/>
      <c r="C5" s="3"/>
      <c r="D5" s="3"/>
      <c r="E5" s="3"/>
      <c r="F5" s="3"/>
      <c r="G5" s="28">
        <f ca="1">TODAY()</f>
        <v>45758</v>
      </c>
      <c r="H5" s="3"/>
      <c r="L5" s="3"/>
    </row>
    <row r="6" spans="1:24" ht="49.5" customHeight="1" x14ac:dyDescent="0.25">
      <c r="A6" s="5"/>
      <c r="B6" s="48" t="s">
        <v>0</v>
      </c>
      <c r="C6" s="50" t="s">
        <v>20</v>
      </c>
      <c r="D6" s="50" t="s">
        <v>21</v>
      </c>
      <c r="E6" s="50" t="s">
        <v>22</v>
      </c>
      <c r="F6" s="50" t="s">
        <v>27</v>
      </c>
      <c r="G6" s="50" t="s">
        <v>29</v>
      </c>
      <c r="H6" s="50" t="s">
        <v>30</v>
      </c>
      <c r="I6" s="50" t="s">
        <v>32</v>
      </c>
      <c r="J6" s="50" t="s">
        <v>23</v>
      </c>
      <c r="K6" s="50" t="s">
        <v>24</v>
      </c>
      <c r="L6" s="49" t="s">
        <v>18</v>
      </c>
    </row>
    <row r="7" spans="1:24" ht="78.75" customHeight="1" thickBot="1" x14ac:dyDescent="0.3">
      <c r="A7" s="9"/>
      <c r="B7" s="31" t="s">
        <v>28</v>
      </c>
      <c r="C7" s="51" t="s">
        <v>10</v>
      </c>
      <c r="D7" s="51" t="s">
        <v>53</v>
      </c>
      <c r="E7" s="51" t="s">
        <v>57</v>
      </c>
      <c r="F7" s="51" t="s">
        <v>54</v>
      </c>
      <c r="G7" s="53" t="s">
        <v>28</v>
      </c>
      <c r="H7" s="52" t="s">
        <v>31</v>
      </c>
      <c r="I7" s="52" t="s">
        <v>56</v>
      </c>
      <c r="J7" s="54" t="s">
        <v>33</v>
      </c>
      <c r="K7" s="54" t="s">
        <v>34</v>
      </c>
      <c r="L7" s="52" t="s">
        <v>1</v>
      </c>
    </row>
    <row r="8" spans="1:24" ht="17.649999999999999" customHeight="1" x14ac:dyDescent="0.25">
      <c r="A8" s="34"/>
      <c r="B8" s="37">
        <f>COUNTA(D9:D9)</f>
        <v>1</v>
      </c>
      <c r="C8" s="90" t="s">
        <v>35</v>
      </c>
      <c r="D8" s="90"/>
      <c r="E8" s="90"/>
      <c r="F8" s="90"/>
      <c r="G8" s="38">
        <f ca="1">IF(F9&gt;0,AVERAGE(G9:G9),0)</f>
        <v>0</v>
      </c>
      <c r="H8" s="35"/>
      <c r="I8" s="35"/>
      <c r="J8" s="35"/>
      <c r="K8" s="35"/>
      <c r="L8" s="35"/>
    </row>
    <row r="9" spans="1:24" ht="16.899999999999999" customHeight="1" x14ac:dyDescent="0.25">
      <c r="A9" s="19"/>
      <c r="B9" s="32" t="str">
        <f>IF(D9&gt;0,"1",0)</f>
        <v>1</v>
      </c>
      <c r="C9" s="16" t="s">
        <v>26</v>
      </c>
      <c r="D9" s="70" t="s">
        <v>64</v>
      </c>
      <c r="E9" s="71" t="s">
        <v>76</v>
      </c>
      <c r="F9" s="77">
        <v>45406</v>
      </c>
      <c r="G9" s="29">
        <f ca="1">IF(F9&gt;0,DATEDIF(F9,$G$5,"Y"),"")</f>
        <v>0</v>
      </c>
      <c r="H9" s="30"/>
      <c r="I9" s="13"/>
      <c r="J9" s="13"/>
      <c r="K9" s="55">
        <v>36100.699999999997</v>
      </c>
      <c r="L9" s="7"/>
      <c r="U9" s="2" t="s">
        <v>25</v>
      </c>
      <c r="V9" s="2" t="s">
        <v>37</v>
      </c>
      <c r="X9" s="2" t="s">
        <v>60</v>
      </c>
    </row>
    <row r="10" spans="1:24" ht="17.649999999999999" customHeight="1" x14ac:dyDescent="0.3">
      <c r="A10" s="22"/>
      <c r="B10" s="62">
        <f>COUNTA(D11:D14)</f>
        <v>4</v>
      </c>
      <c r="C10" s="91" t="s">
        <v>36</v>
      </c>
      <c r="D10" s="91"/>
      <c r="E10" s="91"/>
      <c r="F10" s="91"/>
      <c r="G10" s="39">
        <f ca="1">IF(F11&gt;0,AVERAGE(G11:G19),0)</f>
        <v>12.09375</v>
      </c>
      <c r="H10" s="36"/>
      <c r="I10" s="36"/>
      <c r="J10" s="36"/>
      <c r="K10" s="36"/>
      <c r="L10" s="36"/>
    </row>
    <row r="11" spans="1:24" ht="16.899999999999999" customHeight="1" x14ac:dyDescent="0.25">
      <c r="A11" s="19"/>
      <c r="B11" s="33" t="str">
        <f>IF(D11&gt;0,"1",0)</f>
        <v>1</v>
      </c>
      <c r="C11" s="17" t="s">
        <v>40</v>
      </c>
      <c r="D11" s="59" t="s">
        <v>78</v>
      </c>
      <c r="E11" s="63" t="s">
        <v>68</v>
      </c>
      <c r="F11" s="80">
        <v>44474</v>
      </c>
      <c r="G11" s="29">
        <f t="shared" ref="G11:G21" ca="1" si="0">IF(F11&gt;0,DATEDIF(F11,$G$5,"Y"),"")</f>
        <v>3</v>
      </c>
      <c r="H11" s="60">
        <v>1</v>
      </c>
      <c r="I11" s="13">
        <v>33</v>
      </c>
      <c r="J11" s="13">
        <v>1042</v>
      </c>
      <c r="K11" s="55">
        <v>24809.279999999999</v>
      </c>
      <c r="L11" s="6"/>
    </row>
    <row r="12" spans="1:24" ht="16.899999999999999" customHeight="1" x14ac:dyDescent="0.25">
      <c r="A12" s="19"/>
      <c r="B12" s="33">
        <f>IF(E12&gt;0,B11+1,0)</f>
        <v>2</v>
      </c>
      <c r="C12" s="17" t="s">
        <v>38</v>
      </c>
      <c r="D12" s="59" t="s">
        <v>79</v>
      </c>
      <c r="E12" s="59" t="s">
        <v>71</v>
      </c>
      <c r="F12" s="61">
        <v>40661</v>
      </c>
      <c r="G12" s="29">
        <f t="shared" ca="1" si="0"/>
        <v>13</v>
      </c>
      <c r="H12" s="60">
        <v>1</v>
      </c>
      <c r="I12" s="13"/>
      <c r="J12" s="13"/>
      <c r="K12" s="55">
        <v>28341.99</v>
      </c>
      <c r="L12" s="6" t="s">
        <v>83</v>
      </c>
    </row>
    <row r="13" spans="1:24" ht="16.899999999999999" customHeight="1" x14ac:dyDescent="0.25">
      <c r="A13" s="19"/>
      <c r="B13" s="33">
        <f t="shared" ref="B13:B14" si="1">IF(B12&gt;0,B12+1,0)</f>
        <v>3</v>
      </c>
      <c r="C13" s="17" t="s">
        <v>39</v>
      </c>
      <c r="D13" s="59" t="s">
        <v>80</v>
      </c>
      <c r="E13" s="59"/>
      <c r="F13" s="61">
        <v>45120</v>
      </c>
      <c r="G13" s="29">
        <f t="shared" ca="1" si="0"/>
        <v>1</v>
      </c>
      <c r="H13" s="60"/>
      <c r="I13" s="13"/>
      <c r="J13" s="13"/>
      <c r="K13" s="55">
        <v>22941.599999999999</v>
      </c>
      <c r="L13" s="6" t="s">
        <v>82</v>
      </c>
    </row>
    <row r="14" spans="1:24" ht="16.899999999999999" customHeight="1" x14ac:dyDescent="0.25">
      <c r="A14" s="19"/>
      <c r="B14" s="33">
        <f t="shared" si="1"/>
        <v>4</v>
      </c>
      <c r="C14" s="17" t="s">
        <v>37</v>
      </c>
      <c r="D14" s="59" t="s">
        <v>81</v>
      </c>
      <c r="E14" s="59" t="s">
        <v>70</v>
      </c>
      <c r="F14" s="61">
        <v>37797</v>
      </c>
      <c r="G14" s="29">
        <f t="shared" ca="1" si="0"/>
        <v>21</v>
      </c>
      <c r="H14" s="60"/>
      <c r="I14" s="13"/>
      <c r="J14" s="13"/>
      <c r="K14" s="55">
        <v>1774.11</v>
      </c>
      <c r="L14" s="6" t="s">
        <v>84</v>
      </c>
    </row>
    <row r="15" spans="1:24" ht="17.649999999999999" customHeight="1" x14ac:dyDescent="0.3">
      <c r="A15" s="72"/>
      <c r="B15" s="73">
        <f>COUNTA(D16:D21)</f>
        <v>3</v>
      </c>
      <c r="C15" s="92" t="s">
        <v>61</v>
      </c>
      <c r="D15" s="92"/>
      <c r="E15" s="92"/>
      <c r="F15" s="92"/>
      <c r="G15" s="74">
        <f ca="1">IF(F16&gt;0,AVERAGE(G16:G77),0)</f>
        <v>11.75</v>
      </c>
      <c r="H15" s="75"/>
      <c r="I15" s="75"/>
      <c r="J15" s="75"/>
      <c r="K15" s="75"/>
      <c r="L15" s="75"/>
    </row>
    <row r="16" spans="1:24" ht="16.899999999999999" customHeight="1" x14ac:dyDescent="0.25">
      <c r="A16" s="19"/>
      <c r="B16" s="76" t="str">
        <f>IF(D16&gt;0,"1",0)</f>
        <v>1</v>
      </c>
      <c r="C16" s="65" t="s">
        <v>41</v>
      </c>
      <c r="D16" s="79" t="s">
        <v>74</v>
      </c>
      <c r="E16" s="79" t="s">
        <v>65</v>
      </c>
      <c r="F16" s="78">
        <v>35734</v>
      </c>
      <c r="G16" s="29">
        <f t="shared" ca="1" si="0"/>
        <v>27</v>
      </c>
      <c r="H16" s="60">
        <v>3</v>
      </c>
      <c r="I16" s="13">
        <v>11</v>
      </c>
      <c r="J16" s="13">
        <v>13000</v>
      </c>
      <c r="K16" s="55">
        <v>52833.55</v>
      </c>
      <c r="L16" s="6"/>
    </row>
    <row r="17" spans="1:12" ht="16.899999999999999" customHeight="1" x14ac:dyDescent="0.25">
      <c r="A17" s="19"/>
      <c r="B17" s="76">
        <f>IF(E17&gt;0,B16+1,0)</f>
        <v>2</v>
      </c>
      <c r="C17" s="65" t="s">
        <v>41</v>
      </c>
      <c r="D17" s="79" t="s">
        <v>77</v>
      </c>
      <c r="E17" s="79" t="s">
        <v>69</v>
      </c>
      <c r="F17" s="78">
        <v>44468</v>
      </c>
      <c r="G17" s="29">
        <f t="shared" ca="1" si="0"/>
        <v>3</v>
      </c>
      <c r="H17" s="60">
        <v>2</v>
      </c>
      <c r="I17" s="13">
        <v>15</v>
      </c>
      <c r="J17" s="13">
        <v>6200</v>
      </c>
      <c r="K17" s="55">
        <v>63336</v>
      </c>
      <c r="L17" s="6"/>
    </row>
    <row r="18" spans="1:12" ht="16.899999999999999" customHeight="1" x14ac:dyDescent="0.25">
      <c r="A18" s="19"/>
      <c r="B18" s="76">
        <f t="shared" ref="B18:B21" si="2">IF(B17&gt;0,B17+1,0)</f>
        <v>3</v>
      </c>
      <c r="C18" s="65" t="s">
        <v>40</v>
      </c>
      <c r="D18" s="79" t="s">
        <v>75</v>
      </c>
      <c r="E18" s="64"/>
      <c r="F18" s="78">
        <v>39448</v>
      </c>
      <c r="G18" s="29">
        <f t="shared" ca="1" si="0"/>
        <v>17</v>
      </c>
      <c r="H18" s="60">
        <v>2</v>
      </c>
      <c r="I18" s="13"/>
      <c r="J18" s="13"/>
      <c r="K18" s="55">
        <v>59760</v>
      </c>
      <c r="L18" s="6"/>
    </row>
    <row r="19" spans="1:12" ht="16.899999999999999" customHeight="1" x14ac:dyDescent="0.25">
      <c r="A19" s="19"/>
      <c r="B19" s="76">
        <f t="shared" si="2"/>
        <v>4</v>
      </c>
      <c r="C19" s="65"/>
      <c r="D19" s="64"/>
      <c r="E19" s="64"/>
      <c r="F19" s="78"/>
      <c r="G19" s="29" t="str">
        <f t="shared" si="0"/>
        <v/>
      </c>
      <c r="H19" s="60"/>
      <c r="I19" s="13"/>
      <c r="J19" s="13"/>
      <c r="K19" s="55"/>
      <c r="L19" s="6"/>
    </row>
    <row r="20" spans="1:12" ht="16.899999999999999" customHeight="1" x14ac:dyDescent="0.25">
      <c r="A20" s="19"/>
      <c r="B20" s="76">
        <f t="shared" si="2"/>
        <v>5</v>
      </c>
      <c r="C20" s="65"/>
      <c r="D20" s="64"/>
      <c r="E20" s="64"/>
      <c r="F20" s="78"/>
      <c r="G20" s="29" t="str">
        <f t="shared" si="0"/>
        <v/>
      </c>
      <c r="H20" s="60"/>
      <c r="I20" s="13"/>
      <c r="J20" s="13"/>
      <c r="K20" s="55"/>
      <c r="L20" s="6"/>
    </row>
    <row r="21" spans="1:12" ht="16.899999999999999" customHeight="1" x14ac:dyDescent="0.25">
      <c r="A21" s="19"/>
      <c r="B21" s="76">
        <f t="shared" si="2"/>
        <v>6</v>
      </c>
      <c r="C21" s="65"/>
      <c r="D21" s="64"/>
      <c r="E21" s="64"/>
      <c r="F21" s="78"/>
      <c r="G21" s="29" t="str">
        <f t="shared" si="0"/>
        <v/>
      </c>
      <c r="H21" s="60"/>
      <c r="I21" s="13"/>
      <c r="J21" s="13"/>
      <c r="K21" s="55"/>
      <c r="L21" s="6"/>
    </row>
    <row r="22" spans="1:12" ht="57" customHeight="1" x14ac:dyDescent="0.25">
      <c r="A22" s="40"/>
      <c r="B22" s="41">
        <f>COUNTA(D23:D24)</f>
        <v>0</v>
      </c>
      <c r="C22" s="89" t="s">
        <v>62</v>
      </c>
      <c r="D22" s="89"/>
      <c r="E22" s="89"/>
      <c r="F22" s="89"/>
      <c r="G22" s="42">
        <f>IF(F23&gt;0,AVERAGE(G23:G32),0)</f>
        <v>0</v>
      </c>
      <c r="H22" s="43"/>
      <c r="I22" s="43"/>
      <c r="J22" s="43"/>
      <c r="K22" s="43"/>
      <c r="L22" s="43"/>
    </row>
    <row r="23" spans="1:12" ht="15.75" x14ac:dyDescent="0.25">
      <c r="A23" s="19"/>
      <c r="B23" s="44">
        <f>IF(C23&lt;&gt;0,1,0)</f>
        <v>0</v>
      </c>
      <c r="C23" s="13"/>
      <c r="D23" s="13"/>
      <c r="E23" s="11"/>
      <c r="F23" s="27"/>
      <c r="G23" s="29" t="str">
        <f>IF(F23&gt;0,DATEDIF(F23,$G$5,"Y"),"")</f>
        <v/>
      </c>
      <c r="H23" s="30"/>
      <c r="I23" s="13"/>
      <c r="J23" s="13"/>
      <c r="K23" s="55"/>
      <c r="L23" s="7"/>
    </row>
    <row r="24" spans="1:12" ht="15.75" x14ac:dyDescent="0.25">
      <c r="A24" s="19"/>
      <c r="B24" s="44">
        <f t="shared" ref="B24" si="3">IF(C24&lt;&gt;0,B23+1,0)</f>
        <v>0</v>
      </c>
      <c r="C24" s="13"/>
      <c r="D24" s="14"/>
      <c r="E24" s="12"/>
      <c r="F24" s="27"/>
      <c r="G24" s="29" t="str">
        <f t="shared" ref="G24" si="4">IF(F24&gt;0,DATEDIF(F24,$G$5,"Y"),"")</f>
        <v/>
      </c>
      <c r="H24" s="30"/>
      <c r="I24" s="13"/>
      <c r="J24" s="13"/>
      <c r="K24" s="55"/>
      <c r="L24" s="6"/>
    </row>
  </sheetData>
  <mergeCells count="5">
    <mergeCell ref="C22:F22"/>
    <mergeCell ref="C8:F8"/>
    <mergeCell ref="C10:F10"/>
    <mergeCell ref="C15:F15"/>
    <mergeCell ref="A1:L1"/>
  </mergeCells>
  <conditionalFormatting sqref="A9:B21 A22:A24">
    <cfRule type="cellIs" dxfId="2" priority="2" operator="equal">
      <formula>0</formula>
    </cfRule>
  </conditionalFormatting>
  <conditionalFormatting sqref="B23:B24">
    <cfRule type="cellIs" dxfId="1" priority="3" operator="equal">
      <formula>0</formula>
    </cfRule>
  </conditionalFormatting>
  <dataValidations count="3">
    <dataValidation type="list" allowBlank="1" showInputMessage="1" showErrorMessage="1" sqref="C23:C24" xr:uid="{00000000-0002-0000-0D00-000000000000}">
      <formula1>$X$9:$X$9</formula1>
    </dataValidation>
    <dataValidation type="list" allowBlank="1" showInputMessage="1" showErrorMessage="1" sqref="C11:C14 C16:C21" xr:uid="{00000000-0002-0000-0D00-000001000000}">
      <formula1>$V$9:$V$9</formula1>
    </dataValidation>
    <dataValidation type="list" allowBlank="1" showInputMessage="1" showErrorMessage="1" sqref="C9" xr:uid="{00000000-0002-0000-0D00-000002000000}">
      <formula1>$U$9:$U$9</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E9"/>
  <sheetViews>
    <sheetView tabSelected="1" workbookViewId="0">
      <selection activeCell="C6" sqref="C6"/>
    </sheetView>
  </sheetViews>
  <sheetFormatPr baseColWidth="10" defaultColWidth="10.7109375" defaultRowHeight="15" x14ac:dyDescent="0.25"/>
  <cols>
    <col min="1" max="1" width="10.7109375" style="2"/>
    <col min="2" max="2" width="37.28515625" style="2" customWidth="1"/>
    <col min="3" max="3" width="42" style="2" customWidth="1"/>
    <col min="4" max="4" width="37.7109375" style="2" customWidth="1"/>
    <col min="5" max="5" width="42.28515625" style="2" customWidth="1"/>
    <col min="6" max="12" width="10.7109375" style="2"/>
    <col min="13" max="13" width="10.7109375" style="2" customWidth="1"/>
    <col min="14" max="14" width="34.7109375" style="2" customWidth="1"/>
    <col min="15" max="19" width="10.7109375" style="2" customWidth="1"/>
    <col min="20" max="16384" width="10.7109375" style="2"/>
  </cols>
  <sheetData>
    <row r="1" spans="1:5" ht="67.5" customHeight="1" x14ac:dyDescent="0.25">
      <c r="A1" s="93" t="s">
        <v>63</v>
      </c>
      <c r="B1" s="88"/>
      <c r="C1" s="88"/>
      <c r="D1" s="88"/>
      <c r="E1" s="88"/>
    </row>
    <row r="2" spans="1:5" ht="21.4" customHeight="1" x14ac:dyDescent="0.25">
      <c r="A2" s="3"/>
      <c r="B2" s="3"/>
      <c r="C2" s="3"/>
      <c r="D2" s="46">
        <f ca="1">TODAY()</f>
        <v>45758</v>
      </c>
    </row>
    <row r="3" spans="1:5" ht="49.5" customHeight="1" x14ac:dyDescent="0.25">
      <c r="A3" s="5" t="s">
        <v>0</v>
      </c>
      <c r="B3" s="48" t="s">
        <v>21</v>
      </c>
      <c r="C3" s="50" t="s">
        <v>27</v>
      </c>
      <c r="D3" s="50" t="s">
        <v>59</v>
      </c>
      <c r="E3" s="49" t="s">
        <v>24</v>
      </c>
    </row>
    <row r="4" spans="1:5" ht="52.9" customHeight="1" thickBot="1" x14ac:dyDescent="0.3">
      <c r="A4" s="9"/>
      <c r="B4" s="51" t="s">
        <v>55</v>
      </c>
      <c r="C4" s="51" t="s">
        <v>54</v>
      </c>
      <c r="D4" s="53" t="s">
        <v>28</v>
      </c>
      <c r="E4" s="52" t="s">
        <v>58</v>
      </c>
    </row>
    <row r="5" spans="1:5" ht="16.899999999999999" customHeight="1" x14ac:dyDescent="0.25">
      <c r="A5" s="32">
        <v>1</v>
      </c>
      <c r="B5" s="14" t="s">
        <v>72</v>
      </c>
      <c r="C5" s="86">
        <v>44440</v>
      </c>
      <c r="D5" s="29"/>
      <c r="E5" s="55">
        <v>24809</v>
      </c>
    </row>
    <row r="6" spans="1:5" ht="16.899999999999999" customHeight="1" x14ac:dyDescent="0.25">
      <c r="A6" s="32">
        <v>2</v>
      </c>
      <c r="B6" s="14" t="s">
        <v>67</v>
      </c>
      <c r="C6" s="86">
        <v>44468</v>
      </c>
      <c r="D6" s="29"/>
      <c r="E6" s="55">
        <v>63336</v>
      </c>
    </row>
    <row r="7" spans="1:5" ht="15.75" x14ac:dyDescent="0.25">
      <c r="A7" s="32">
        <v>3</v>
      </c>
      <c r="B7" s="14" t="s">
        <v>73</v>
      </c>
      <c r="C7" s="86">
        <v>45120</v>
      </c>
      <c r="D7" s="85"/>
      <c r="E7" s="55">
        <v>22942</v>
      </c>
    </row>
    <row r="8" spans="1:5" ht="15.75" x14ac:dyDescent="0.25">
      <c r="A8" s="32">
        <v>4</v>
      </c>
      <c r="B8" s="14" t="s">
        <v>66</v>
      </c>
      <c r="C8" s="86">
        <v>39448</v>
      </c>
      <c r="D8" s="85"/>
      <c r="E8" s="55">
        <v>59760</v>
      </c>
    </row>
    <row r="9" spans="1:5" ht="16.5" thickBot="1" x14ac:dyDescent="0.3">
      <c r="A9" s="47"/>
      <c r="B9" s="81"/>
      <c r="C9" s="82"/>
      <c r="D9" s="83"/>
      <c r="E9" s="84"/>
    </row>
  </sheetData>
  <mergeCells count="1">
    <mergeCell ref="A1:E1"/>
  </mergeCells>
  <conditionalFormatting sqref="A5:A9">
    <cfRule type="cellIs" dxfId="0" priority="1" operator="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A9805-C7A0-42E8-B602-69DA3661507D}">
  <dimension ref="A1"/>
  <sheetViews>
    <sheetView workbookViewId="0">
      <selection activeCell="H31" sqref="H31"/>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09534-C19A-4240-9753-9A89657FA1FF}">
  <dimension ref="A1"/>
  <sheetViews>
    <sheetView workbookViewId="0"/>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6CC3C-BFAF-4E91-9329-02482B25E985}">
  <dimension ref="A1"/>
  <sheetViews>
    <sheetView workbookViewId="0"/>
  </sheetViews>
  <sheetFormatPr baseColWidth="10"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election sqref="A1:XFD1048576"/>
    </sheetView>
  </sheetViews>
  <sheetFormatPr baseColWidth="10" defaultColWidth="8.7109375" defaultRowHeight="15" x14ac:dyDescent="0.25"/>
  <cols>
    <col min="1" max="16384" width="8.7109375" style="2"/>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5FE179049D65F4A9583BA19270D66E6" ma:contentTypeVersion="2" ma:contentTypeDescription="Crée un document." ma:contentTypeScope="" ma:versionID="6455aea00ae050fdfded12a7d47c9000">
  <xsd:schema xmlns:xsd="http://www.w3.org/2001/XMLSchema" xmlns:xs="http://www.w3.org/2001/XMLSchema" xmlns:p="http://schemas.microsoft.com/office/2006/metadata/properties" xmlns:ns2="f918d558-39ee-4172-9472-91759fd6995e" targetNamespace="http://schemas.microsoft.com/office/2006/metadata/properties" ma:root="true" ma:fieldsID="22d2186310ed4109893b306876f0673a" ns2:_="">
    <xsd:import namespace="f918d558-39ee-4172-9472-91759fd6995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18d558-39ee-4172-9472-91759fd699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77357A-1D23-47A5-87A9-72671F14B221}">
  <ds:schemaRefs>
    <ds:schemaRef ds:uri="http://schemas.microsoft.com/sharepoint/v3/contenttype/forms"/>
  </ds:schemaRefs>
</ds:datastoreItem>
</file>

<file path=customXml/itemProps2.xml><?xml version="1.0" encoding="utf-8"?>
<ds:datastoreItem xmlns:ds="http://schemas.openxmlformats.org/officeDocument/2006/customXml" ds:itemID="{C8343CB9-A639-4410-A191-A35408AC0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18d558-39ee-4172-9472-91759fd699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A4AD07-ABA3-4F1D-9B9D-6C927CFEE3B7}">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purl.org/dc/dcmitype/"/>
    <ds:schemaRef ds:uri="f918d558-39ee-4172-9472-91759fd6995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ZONES INONDABLES</vt:lpstr>
      <vt:lpstr>PARC AUTO</vt:lpstr>
      <vt:lpstr>BRIS DE MACHINES </vt:lpstr>
      <vt:lpstr>Feuil1</vt:lpstr>
      <vt:lpstr>Feuil2</vt:lpstr>
      <vt:lpstr>Feuil3</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LINE DUMONT</dc:creator>
  <cp:lastModifiedBy>Valérie BOUF LE PIVERT</cp:lastModifiedBy>
  <dcterms:created xsi:type="dcterms:W3CDTF">2020-12-09T14:43:47Z</dcterms:created>
  <dcterms:modified xsi:type="dcterms:W3CDTF">2025-04-11T12:24:01Z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0x01010015FE179049D65F4A9583BA19270D66E6</vt:lpwstr>
  </property>
</Properties>
</file>